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600" windowHeight="16060"/>
  </bookViews>
  <sheets>
    <sheet name="Sheet1 (2)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1" i="2" l="1"/>
  <c r="P47" i="2"/>
  <c r="P41" i="2"/>
  <c r="P37" i="2"/>
  <c r="P34" i="2"/>
  <c r="P31" i="2"/>
  <c r="P26" i="2"/>
  <c r="P22" i="2"/>
  <c r="P16" i="2"/>
  <c r="P44" i="2"/>
  <c r="P55" i="2"/>
  <c r="P57" i="2"/>
  <c r="Q51" i="2"/>
  <c r="Q47" i="2"/>
  <c r="Q41" i="2"/>
  <c r="Q37" i="2"/>
  <c r="Q34" i="2"/>
  <c r="Q31" i="2"/>
  <c r="Q26" i="2"/>
  <c r="Q22" i="2"/>
  <c r="Q16" i="2"/>
  <c r="Q44" i="2"/>
  <c r="Q55" i="2"/>
  <c r="Q57" i="2"/>
  <c r="O51" i="2"/>
  <c r="O47" i="2"/>
  <c r="O41" i="2"/>
  <c r="O37" i="2"/>
  <c r="O34" i="2"/>
  <c r="O31" i="2"/>
  <c r="O26" i="2"/>
  <c r="O21" i="2"/>
  <c r="O22" i="2"/>
  <c r="O16" i="2"/>
  <c r="O44" i="2"/>
  <c r="O55" i="2"/>
  <c r="O57" i="2"/>
  <c r="F55" i="2"/>
  <c r="G55" i="2"/>
  <c r="H55" i="2"/>
  <c r="E55" i="2"/>
  <c r="G49" i="2"/>
  <c r="G51" i="2"/>
  <c r="G46" i="2"/>
  <c r="G47" i="2"/>
  <c r="G41" i="2"/>
  <c r="G37" i="2"/>
  <c r="G34" i="2"/>
  <c r="G28" i="2"/>
  <c r="G29" i="2"/>
  <c r="G30" i="2"/>
  <c r="G31" i="2"/>
  <c r="G24" i="2"/>
  <c r="G25" i="2"/>
  <c r="G26" i="2"/>
  <c r="G18" i="2"/>
  <c r="G19" i="2"/>
  <c r="G20" i="2"/>
  <c r="G21" i="2"/>
  <c r="G22" i="2"/>
  <c r="G10" i="2"/>
  <c r="G12" i="2"/>
  <c r="G14" i="2"/>
  <c r="G15" i="2"/>
  <c r="G16" i="2"/>
  <c r="G43" i="2"/>
  <c r="G44" i="2"/>
  <c r="G57" i="2"/>
  <c r="L51" i="2"/>
  <c r="L47" i="2"/>
  <c r="L41" i="2"/>
  <c r="L37" i="2"/>
  <c r="L34" i="2"/>
  <c r="L31" i="2"/>
  <c r="L26" i="2"/>
  <c r="L22" i="2"/>
  <c r="L16" i="2"/>
  <c r="L55" i="2"/>
  <c r="L57" i="2"/>
  <c r="H50" i="2"/>
  <c r="H40" i="2"/>
  <c r="H36" i="2"/>
  <c r="H33" i="2"/>
  <c r="H13" i="2"/>
  <c r="H11" i="2"/>
  <c r="E41" i="2"/>
  <c r="E51" i="2"/>
  <c r="E47" i="2"/>
  <c r="E37" i="2"/>
  <c r="E34" i="2"/>
  <c r="E31" i="2"/>
  <c r="E26" i="2"/>
  <c r="E22" i="2"/>
  <c r="E16" i="2"/>
  <c r="E44" i="2"/>
  <c r="E57" i="2"/>
  <c r="F51" i="2"/>
  <c r="F47" i="2"/>
  <c r="F41" i="2"/>
  <c r="F37" i="2"/>
  <c r="F34" i="2"/>
  <c r="F31" i="2"/>
  <c r="F26" i="2"/>
  <c r="F22" i="2"/>
  <c r="F16" i="2"/>
  <c r="F44" i="2"/>
  <c r="F57" i="2"/>
  <c r="H51" i="2"/>
  <c r="H47" i="2"/>
  <c r="H41" i="2"/>
  <c r="H37" i="2"/>
  <c r="H34" i="2"/>
  <c r="H31" i="2"/>
  <c r="H26" i="2"/>
  <c r="H18" i="2"/>
  <c r="H22" i="2"/>
  <c r="H16" i="2"/>
  <c r="H44" i="2"/>
  <c r="H57" i="2"/>
</calcChain>
</file>

<file path=xl/sharedStrings.xml><?xml version="1.0" encoding="utf-8"?>
<sst xmlns="http://schemas.openxmlformats.org/spreadsheetml/2006/main" count="264" uniqueCount="170">
  <si>
    <t>Procurement Method Used</t>
  </si>
  <si>
    <t>Female</t>
  </si>
  <si>
    <t>NCB</t>
  </si>
  <si>
    <t>Male</t>
  </si>
  <si>
    <t>Contractor</t>
  </si>
  <si>
    <t>LCB</t>
  </si>
  <si>
    <t>No.</t>
  </si>
  <si>
    <t>Approved Revised Budget</t>
  </si>
  <si>
    <t>Name of project</t>
  </si>
  <si>
    <t>Source of Funding  PCDF</t>
  </si>
  <si>
    <t>Other funding sources (OSR etc.)</t>
  </si>
  <si>
    <t>Reporting period</t>
  </si>
  <si>
    <t>Position to fill the form</t>
  </si>
  <si>
    <t>Responsible Dept and person</t>
  </si>
  <si>
    <t>Expendi-tures to date (end of quarter)</t>
  </si>
  <si>
    <t>%  Completed by end of quarter  (with outputs)</t>
  </si>
  <si>
    <t>MTS targeting   (Nos 1-15)*</t>
  </si>
  <si>
    <t>Est. Full time job created by invest-ment</t>
  </si>
  <si>
    <t>Ward Name and location</t>
  </si>
  <si>
    <t>Planned Outputs (also Indicate whether it is New/Renovation)</t>
  </si>
  <si>
    <t>No1</t>
  </si>
  <si>
    <t>No2</t>
  </si>
  <si>
    <t>Etc.</t>
  </si>
  <si>
    <t>Activity Traffic Light Status</t>
  </si>
  <si>
    <t>Green</t>
  </si>
  <si>
    <t>Status</t>
  </si>
  <si>
    <t>Comments</t>
  </si>
  <si>
    <r>
      <t>(</t>
    </r>
    <r>
      <rPr>
        <b/>
        <sz val="11"/>
        <color rgb="FF00B050"/>
        <rFont val="Arial"/>
        <family val="2"/>
      </rPr>
      <t>Green,</t>
    </r>
    <r>
      <rPr>
        <b/>
        <sz val="11"/>
        <color theme="1"/>
        <rFont val="Arial"/>
        <family val="2"/>
      </rPr>
      <t xml:space="preserve"> </t>
    </r>
    <r>
      <rPr>
        <sz val="11"/>
        <color rgb="FFFFFF00"/>
        <rFont val="Arial"/>
        <family val="2"/>
      </rPr>
      <t>Yellow</t>
    </r>
    <r>
      <rPr>
        <b/>
        <sz val="11"/>
        <color rgb="FFFFFF00"/>
        <rFont val="Arial"/>
        <family val="2"/>
      </rPr>
      <t xml:space="preserve">, </t>
    </r>
    <r>
      <rPr>
        <b/>
        <sz val="11"/>
        <color rgb="FFF79646"/>
        <rFont val="Arial"/>
        <family val="2"/>
      </rPr>
      <t>Orange</t>
    </r>
    <r>
      <rPr>
        <b/>
        <sz val="11"/>
        <color theme="1"/>
        <rFont val="Arial"/>
        <family val="2"/>
      </rPr>
      <t xml:space="preserve">, </t>
    </r>
    <r>
      <rPr>
        <b/>
        <sz val="11"/>
        <color rgb="FFFF0000"/>
        <rFont val="Arial"/>
        <family val="2"/>
      </rPr>
      <t>Red</t>
    </r>
    <r>
      <rPr>
        <b/>
        <sz val="11"/>
        <color theme="1"/>
        <rFont val="Arial"/>
        <family val="2"/>
      </rPr>
      <t xml:space="preserve"> – see notes)</t>
    </r>
  </si>
  <si>
    <t>Yellow</t>
  </si>
  <si>
    <r>
      <t>GREEN</t>
    </r>
    <r>
      <rPr>
        <sz val="10"/>
        <color theme="1"/>
        <rFont val="Arial"/>
        <family val="2"/>
      </rPr>
      <t xml:space="preserve"> (On track to be achieved on schedule.  Does not require comment but you may choose to comment),YELLOW (Some concerns about achievement on schedule. For advice only </t>
    </r>
  </si>
  <si>
    <r>
      <rPr>
        <sz val="10"/>
        <color theme="1"/>
        <rFont val="Arial"/>
        <family val="2"/>
      </rPr>
      <t xml:space="preserve"> </t>
    </r>
    <r>
      <rPr>
        <sz val="10"/>
        <color rgb="FFF79646"/>
        <rFont val="Arial"/>
        <family val="2"/>
      </rPr>
      <t>ORANGE</t>
    </r>
    <r>
      <rPr>
        <sz val="10"/>
        <color theme="1"/>
        <rFont val="Arial"/>
        <family val="2"/>
      </rPr>
      <t xml:space="preserve"> (Significant concerns about achievement on schedule. Requires comment explaining rating, and is for management attention) </t>
    </r>
    <r>
      <rPr>
        <sz val="10"/>
        <color rgb="FFFF0000"/>
        <rFont val="Arial"/>
        <family val="2"/>
      </rPr>
      <t xml:space="preserve"> RED</t>
    </r>
    <r>
      <rPr>
        <sz val="10"/>
        <color theme="1"/>
        <rFont val="Arial"/>
        <family val="2"/>
      </rPr>
      <t xml:space="preserve"> (Off Track to be achieved on schedule.  Requires comments explaining rating, mitigation strategies and management action)</t>
    </r>
  </si>
  <si>
    <t>Project on track in all aspects</t>
  </si>
  <si>
    <t>1. Reporting Table</t>
  </si>
  <si>
    <t>2. Notes</t>
  </si>
  <si>
    <t>Red</t>
  </si>
  <si>
    <t>Orange</t>
  </si>
  <si>
    <t>Status (traffic light)*</t>
  </si>
  <si>
    <t>3. Comments on status*</t>
  </si>
  <si>
    <t>OUTPUT REPORTING FORMAT FOR THE PG DEVELOPMENT PROJECTS INCLUDING PCDF</t>
  </si>
  <si>
    <t>Estimated direct beneficiaries by gender</t>
  </si>
  <si>
    <t xml:space="preserve">Medium Term Strategy 1: Reinvigorate and increase the rate of inclusive economic growth </t>
  </si>
  <si>
    <t xml:space="preserve">Medium Term Strategy 2: Improve the environment for private sector development and increase investment opportunities for all Solomon Islanders. </t>
  </si>
  <si>
    <t xml:space="preserve">Medium Term Strategy 3: Expand and upgrade weather resilient infrastructure and utilities focused on access to productive resources and markets and to essential services </t>
  </si>
  <si>
    <t xml:space="preserve">Medium Term Strategy 4: Strengthen land reform and other programmes to encourage economic development in urban, rural and customary lands. </t>
  </si>
  <si>
    <t xml:space="preserve">Medium Term Strategy 5: Alleviate poverty, improve provision of basic needs and increase food security </t>
  </si>
  <si>
    <t xml:space="preserve">Medium Term Strategy 6: Increase employment and labour mobility opportunities in rural areas and improve the livelihoods of all Solomon Islanders. </t>
  </si>
  <si>
    <t xml:space="preserve">Medium Term Strategy 7: Improve gender equality and support the disadvantaged and the vulnerable. </t>
  </si>
  <si>
    <t xml:space="preserve">Medium Term Strategy 8: Ensure all Solomon Islanders have equitable access to quality health care; combat communicable and non-communicable diseases. </t>
  </si>
  <si>
    <r>
      <t xml:space="preserve">Medium Term Strategy 10: </t>
    </r>
    <r>
      <rPr>
        <sz val="11"/>
        <color theme="1"/>
        <rFont val="ArialMT"/>
      </rPr>
      <t xml:space="preserve">Improve disaster and climate risk management including prevention, risk reduction, preparedness, response and recovery and adaptation as part of resilient development. </t>
    </r>
  </si>
  <si>
    <t xml:space="preserve">Medium Term Strategy 11: Manage the environment in a sustainable resilient way and effectively respond to climate change. </t>
  </si>
  <si>
    <r>
      <t xml:space="preserve">Medium Term Strategy 12: Efficient and effective public service with a sound corporate culture: </t>
    </r>
    <r>
      <rPr>
        <sz val="11"/>
        <color theme="1"/>
        <rFont val="ArialMT"/>
      </rPr>
      <t xml:space="preserve">The objective of this strategy is to enhance efficiency and effectiveness of public sector founded on principles of transparency, accountability, trustworthy and honesty. </t>
    </r>
  </si>
  <si>
    <r>
      <t xml:space="preserve">Medium Term Strategy 13: Reduce Corruption and improve governance at national, provincial and community levels: </t>
    </r>
    <r>
      <rPr>
        <sz val="11"/>
        <color theme="1"/>
        <rFont val="ArialMT"/>
      </rPr>
      <t xml:space="preserve">The objective of this strategy is to reduce corruption within government institutions and to instil a sound corporate culture at all levels </t>
    </r>
  </si>
  <si>
    <t xml:space="preserve">Medium Term Strategy 14: Improve national unity, peace and stability at all levels: </t>
  </si>
  <si>
    <r>
      <t xml:space="preserve">Medium Term Strategy 15: Improve national security, law and order and foreign relations: </t>
    </r>
    <r>
      <rPr>
        <sz val="11"/>
        <color theme="1"/>
        <rFont val="ArialMT"/>
      </rPr>
      <t xml:space="preserve">A healthy and productive society must have a high level of law and order. </t>
    </r>
  </si>
  <si>
    <r>
      <t xml:space="preserve">Medium Term Strategy 9: Ensure all Solomon Islanders can access quality </t>
    </r>
    <r>
      <rPr>
        <sz val="11"/>
        <color theme="1"/>
        <rFont val="Arial,Bold"/>
      </rPr>
      <t xml:space="preserve">education and the nation’s </t>
    </r>
    <r>
      <rPr>
        <sz val="11"/>
        <color theme="1"/>
        <rFont val="Arial"/>
        <family val="2"/>
      </rPr>
      <t xml:space="preserve">manpower needs are sustainably met. </t>
    </r>
  </si>
  <si>
    <t xml:space="preserve">The objective of this strategy is to achieve a united and stable society based on mutual respect of our diverse cultural heritage. </t>
  </si>
  <si>
    <t>* MTS = Medium Term Strategy .  The 15 strategies in the MTS are shown below. Not all may relevant for at PG, and it is important that the PCDF investment menu is adhered with.</t>
  </si>
  <si>
    <t>Approved Original Budget</t>
  </si>
  <si>
    <t>Implementation Period (original planned completion versus/ new expected date )</t>
  </si>
  <si>
    <t>ADMINISTRATION</t>
  </si>
  <si>
    <t>Tulagi ablution block</t>
  </si>
  <si>
    <t>INFRASTRUCTURE</t>
  </si>
  <si>
    <t>Rara primary classroom</t>
  </si>
  <si>
    <t>Gumu primary classroom</t>
  </si>
  <si>
    <t>Vatilau CHS classroom</t>
  </si>
  <si>
    <t>Assembly recreational hut</t>
  </si>
  <si>
    <t>Assembly audio &amp; recording system</t>
  </si>
  <si>
    <t>ASSEMBLY</t>
  </si>
  <si>
    <t>AGRICULTURE</t>
  </si>
  <si>
    <t>TOURISM</t>
  </si>
  <si>
    <t>EDUCATION</t>
  </si>
  <si>
    <t>Northern builders</t>
  </si>
  <si>
    <t>Awaiting PTB award</t>
  </si>
  <si>
    <t>Tulagi</t>
  </si>
  <si>
    <t>CE Ngella</t>
  </si>
  <si>
    <t>SanVesta</t>
  </si>
  <si>
    <t>NW Ngella</t>
  </si>
  <si>
    <t>Completed construction of Tulagi ablution block (new)</t>
  </si>
  <si>
    <t>Completion of two-storey 4 blocks classroom (new)</t>
  </si>
  <si>
    <t>Completed fencing of tourism historical sites (new)</t>
  </si>
  <si>
    <t>Completed construction of new copra refinery milling shed (new)</t>
  </si>
  <si>
    <t>Completed construction of new recreational hall (new)</t>
  </si>
  <si>
    <t>Completed installation of audio &amp; recording systems</t>
  </si>
  <si>
    <t>1, 2, 6</t>
  </si>
  <si>
    <t>Central Province Quarterly Project Output Report</t>
  </si>
  <si>
    <t>Chief Planning Officer - John Rapemora</t>
  </si>
  <si>
    <t>Mr. Charles Sasaka</t>
  </si>
  <si>
    <t>Mr. John Bosamata</t>
  </si>
  <si>
    <t>Mr. Simon Teva</t>
  </si>
  <si>
    <t>Mr. John Rapemora</t>
  </si>
  <si>
    <t>7, 8</t>
  </si>
  <si>
    <t>Sept 2017 - March 2018</t>
  </si>
  <si>
    <t>Nov 2016 - March 2018</t>
  </si>
  <si>
    <t>New Premier's Residence</t>
  </si>
  <si>
    <t>Admin office furniture</t>
  </si>
  <si>
    <t>R&amp;M Staff house Q14</t>
  </si>
  <si>
    <t>R&amp;M Staff house Q22</t>
  </si>
  <si>
    <t>R&amp;M Staff house Q21</t>
  </si>
  <si>
    <t>Premier's residence is completed (new)</t>
  </si>
  <si>
    <t>Office furniture procured and commissioned (new)</t>
  </si>
  <si>
    <t>Staff house fully repaired and occupied (R&amp;M)</t>
  </si>
  <si>
    <t>R&amp;M govt building No. 3</t>
  </si>
  <si>
    <t>June 2018 - August 2018</t>
  </si>
  <si>
    <t>Pending PTB award</t>
  </si>
  <si>
    <t>Variation claim</t>
  </si>
  <si>
    <t>WATER SUPPLY AND SANITATION</t>
  </si>
  <si>
    <t>Tabana Water Supply</t>
  </si>
  <si>
    <t>Kiolen Water Tank</t>
  </si>
  <si>
    <t>Nukufero CHS Water Tank</t>
  </si>
  <si>
    <t>New water supply system installed (new)</t>
  </si>
  <si>
    <t>New water tanks procured &amp; installed (new)</t>
  </si>
  <si>
    <t>Pavuvu</t>
  </si>
  <si>
    <t>Feeder road - Market to Chamber</t>
  </si>
  <si>
    <t>Completed construction of feeder road (new)</t>
  </si>
  <si>
    <t>South Savo Community Hall</t>
  </si>
  <si>
    <t>Variation claim is paid to contractor</t>
  </si>
  <si>
    <t>May 2018 - Sept 2018</t>
  </si>
  <si>
    <t>Aug 2018 - March 2019</t>
  </si>
  <si>
    <t>May 2018 - August 2018</t>
  </si>
  <si>
    <t>Hakama cattle fencing rehabilitation</t>
  </si>
  <si>
    <t>WOMEN DEVELOPMENT</t>
  </si>
  <si>
    <t>WRC Fencing</t>
  </si>
  <si>
    <t>July 2018 - Oct 2018</t>
  </si>
  <si>
    <t>Yet to be advertised</t>
  </si>
  <si>
    <t>PTB &amp; Exco yet to approve variation</t>
  </si>
  <si>
    <t>COMMERCE</t>
  </si>
  <si>
    <t>Tulagi Mini Commercial Center</t>
  </si>
  <si>
    <t>Mini commercial center is completed and commissioned</t>
  </si>
  <si>
    <t>ENVIRONMENT &amp; CLIMATE CHANGE</t>
  </si>
  <si>
    <t>Solid waste management - Tractor</t>
  </si>
  <si>
    <t>Yandina fisheries centre sea defence</t>
  </si>
  <si>
    <t>Tractor is procured and commissioned</t>
  </si>
  <si>
    <t>Sea defence structure completed and commissioned</t>
  </si>
  <si>
    <t>NCB (MTB)</t>
  </si>
  <si>
    <t>TOTAL ADMINISTRATION</t>
  </si>
  <si>
    <t>TOTAL WATER SUPPLY &amp; SANITATION</t>
  </si>
  <si>
    <t>TOTAL INFRASTRUCTURE</t>
  </si>
  <si>
    <t>TOTAL EDUCATION</t>
  </si>
  <si>
    <t>TOTAL AGRICULTURE</t>
  </si>
  <si>
    <t>TOTAL WOMEN DEVELOPMENT</t>
  </si>
  <si>
    <t>TOTAL ASSEMBLY</t>
  </si>
  <si>
    <t>TOTAL COMMERCE &amp; INVESTMENT</t>
  </si>
  <si>
    <t>TOTAL ENVIRONMENT &amp; CLIMATE CHANGE</t>
  </si>
  <si>
    <t>South Savo</t>
  </si>
  <si>
    <t>GRAND TOTAL INVESTMENT</t>
  </si>
  <si>
    <t>Preservation of Tulagi Historical Sites</t>
  </si>
  <si>
    <t>TOTAL TOURISM</t>
  </si>
  <si>
    <t>Mr. Frank Omelanga</t>
  </si>
  <si>
    <t>Mr. Talent</t>
  </si>
  <si>
    <t>Mr. Ben Tabo</t>
  </si>
  <si>
    <t>Sept 2017 - Oct 2018</t>
  </si>
  <si>
    <t>Sept 2017 - Oct 2019</t>
  </si>
  <si>
    <t>Aug 2018 - Oct 2018</t>
  </si>
  <si>
    <t>3, 4</t>
  </si>
  <si>
    <t>2, 6</t>
  </si>
  <si>
    <t>1, 2, 7</t>
  </si>
  <si>
    <t>3, 10, 11</t>
  </si>
  <si>
    <t>1, 5, 7</t>
  </si>
  <si>
    <t>Sept 2018 - March 2019</t>
  </si>
  <si>
    <t>GENERAL INVESTMENT SERVICING COSTS</t>
  </si>
  <si>
    <t>DreamTec Designs - WRC Fencing Design</t>
  </si>
  <si>
    <t>Acess Plus - Project Sign Boards</t>
  </si>
  <si>
    <t>Fencing design &amp; BOQ completed</t>
  </si>
  <si>
    <t>Signboards are completed and installed at project sites</t>
  </si>
  <si>
    <t>April 2018 - March 2019</t>
  </si>
  <si>
    <t>Service contracts signed</t>
  </si>
  <si>
    <t>TOTAL GENERAL INVESTMENT SERVICES</t>
  </si>
  <si>
    <t>SW Gella</t>
  </si>
  <si>
    <t>2nd Quarter 2018/2019</t>
  </si>
  <si>
    <t>Ex. The project has been delayed due to budget shortfall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</si>
</sst>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B050"/>
      <name val="Arial"/>
      <family val="2"/>
    </font>
    <font>
      <b/>
      <sz val="11"/>
      <color rgb="FFFFFF00"/>
      <name val="Arial"/>
      <family val="2"/>
    </font>
    <font>
      <b/>
      <sz val="11"/>
      <color rgb="FFF79646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10"/>
      <color theme="1"/>
      <name val="Calibri"/>
      <family val="2"/>
      <scheme val="minor"/>
    </font>
    <font>
      <sz val="10"/>
      <color rgb="FFFFFF00"/>
      <name val="Arial"/>
      <family val="2"/>
    </font>
    <font>
      <sz val="10"/>
      <color rgb="FFF79646"/>
      <name val="Arial"/>
      <family val="2"/>
    </font>
    <font>
      <sz val="10"/>
      <color rgb="FFFF0000"/>
      <name val="Arial"/>
      <family val="2"/>
    </font>
    <font>
      <sz val="11"/>
      <color rgb="FFFFFF00"/>
      <name val="Arial"/>
      <family val="2"/>
    </font>
    <font>
      <sz val="11"/>
      <color theme="1"/>
      <name val="Arial,Bold"/>
    </font>
    <font>
      <sz val="11"/>
      <color theme="1"/>
      <name val="ArialMT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venir Book"/>
    </font>
    <font>
      <sz val="11"/>
      <color theme="1"/>
      <name val="Avenir Book"/>
    </font>
    <font>
      <sz val="11"/>
      <color rgb="FF000000"/>
      <name val="Avenir Book"/>
    </font>
    <font>
      <sz val="14"/>
      <color theme="1"/>
      <name val="Avenir Book"/>
    </font>
    <font>
      <sz val="8"/>
      <name val="Calibri"/>
      <family val="2"/>
      <scheme val="minor"/>
    </font>
    <font>
      <b/>
      <sz val="11"/>
      <color indexed="206"/>
      <name val="Avenir Book"/>
    </font>
    <font>
      <b/>
      <sz val="11"/>
      <color rgb="FF000000"/>
      <name val="Avenir Book"/>
    </font>
    <font>
      <sz val="11"/>
      <color rgb="FFFF0000"/>
      <name val="Avenir Book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5">
    <xf numFmtId="0" fontId="0" fillId="0" borderId="0"/>
    <xf numFmtId="43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7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6" fillId="0" borderId="0" xfId="0" applyFont="1"/>
    <xf numFmtId="0" fontId="17" fillId="0" borderId="0" xfId="0" applyFont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6" fillId="0" borderId="1" xfId="0" applyFont="1" applyBorder="1"/>
    <xf numFmtId="0" fontId="6" fillId="0" borderId="4" xfId="0" applyFont="1" applyBorder="1"/>
    <xf numFmtId="0" fontId="15" fillId="0" borderId="0" xfId="0" applyFont="1"/>
    <xf numFmtId="0" fontId="4" fillId="4" borderId="1" xfId="0" applyFont="1" applyFill="1" applyBorder="1"/>
    <xf numFmtId="0" fontId="5" fillId="0" borderId="0" xfId="0" applyFont="1" applyBorder="1"/>
    <xf numFmtId="0" fontId="5" fillId="0" borderId="9" xfId="0" applyFont="1" applyBorder="1"/>
    <xf numFmtId="0" fontId="4" fillId="5" borderId="1" xfId="0" applyFont="1" applyFill="1" applyBorder="1"/>
    <xf numFmtId="0" fontId="4" fillId="3" borderId="1" xfId="0" applyFont="1" applyFill="1" applyBorder="1"/>
    <xf numFmtId="0" fontId="4" fillId="6" borderId="1" xfId="0" applyFont="1" applyFill="1" applyBorder="1"/>
    <xf numFmtId="0" fontId="1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Font="1"/>
    <xf numFmtId="0" fontId="25" fillId="0" borderId="6" xfId="0" applyFont="1" applyBorder="1"/>
    <xf numFmtId="0" fontId="26" fillId="0" borderId="8" xfId="0" applyFont="1" applyBorder="1"/>
    <xf numFmtId="0" fontId="27" fillId="0" borderId="4" xfId="0" applyFont="1" applyBorder="1"/>
    <xf numFmtId="0" fontId="16" fillId="0" borderId="5" xfId="0" applyFont="1" applyBorder="1"/>
    <xf numFmtId="0" fontId="26" fillId="0" borderId="0" xfId="0" applyFont="1" applyBorder="1"/>
    <xf numFmtId="0" fontId="16" fillId="0" borderId="0" xfId="0" applyFont="1" applyBorder="1"/>
    <xf numFmtId="0" fontId="16" fillId="0" borderId="7" xfId="0" applyFont="1" applyBorder="1"/>
    <xf numFmtId="0" fontId="24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1" fillId="0" borderId="12" xfId="0" applyFont="1" applyBorder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2" xfId="0" applyFont="1" applyBorder="1" applyAlignment="1">
      <alignment horizontal="center" vertical="center"/>
    </xf>
    <xf numFmtId="44" fontId="31" fillId="0" borderId="12" xfId="0" applyNumberFormat="1" applyFont="1" applyBorder="1" applyAlignment="1">
      <alignment vertical="center"/>
    </xf>
    <xf numFmtId="44" fontId="31" fillId="0" borderId="12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9" fontId="31" fillId="0" borderId="1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44" fontId="31" fillId="0" borderId="1" xfId="0" applyNumberFormat="1" applyFont="1" applyBorder="1" applyAlignment="1">
      <alignment vertical="center"/>
    </xf>
    <xf numFmtId="44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9" fontId="31" fillId="0" borderId="1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vertical="center"/>
    </xf>
    <xf numFmtId="164" fontId="31" fillId="0" borderId="12" xfId="1" applyNumberFormat="1" applyFont="1" applyBorder="1" applyAlignment="1">
      <alignment horizontal="center" vertical="center"/>
    </xf>
    <xf numFmtId="164" fontId="31" fillId="0" borderId="1" xfId="1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164" fontId="31" fillId="0" borderId="12" xfId="1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64" fontId="31" fillId="0" borderId="1" xfId="1" applyNumberFormat="1" applyFont="1" applyBorder="1" applyAlignment="1">
      <alignment vertical="center"/>
    </xf>
    <xf numFmtId="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12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9" fontId="30" fillId="7" borderId="1" xfId="0" applyNumberFormat="1" applyFont="1" applyFill="1" applyBorder="1" applyAlignment="1">
      <alignment horizontal="center" vertical="center"/>
    </xf>
    <xf numFmtId="9" fontId="30" fillId="7" borderId="12" xfId="0" applyNumberFormat="1" applyFont="1" applyFill="1" applyBorder="1" applyAlignment="1">
      <alignment horizontal="center" vertical="center"/>
    </xf>
    <xf numFmtId="9" fontId="30" fillId="4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9" fontId="30" fillId="9" borderId="1" xfId="0" applyNumberFormat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44" fontId="31" fillId="0" borderId="1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44" fontId="31" fillId="0" borderId="11" xfId="1" applyNumberFormat="1" applyFont="1" applyBorder="1" applyAlignment="1">
      <alignment vertical="center"/>
    </xf>
    <xf numFmtId="44" fontId="31" fillId="0" borderId="11" xfId="0" applyNumberFormat="1" applyFont="1" applyBorder="1" applyAlignment="1">
      <alignment horizontal="center" vertical="center"/>
    </xf>
    <xf numFmtId="9" fontId="31" fillId="0" borderId="11" xfId="0" applyNumberFormat="1" applyFont="1" applyBorder="1" applyAlignment="1">
      <alignment horizontal="center" vertical="center"/>
    </xf>
    <xf numFmtId="43" fontId="31" fillId="0" borderId="0" xfId="1" applyFont="1" applyAlignment="1">
      <alignment vertical="center"/>
    </xf>
    <xf numFmtId="9" fontId="30" fillId="7" borderId="11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9" fontId="30" fillId="0" borderId="16" xfId="0" applyNumberFormat="1" applyFont="1" applyFill="1" applyBorder="1" applyAlignment="1">
      <alignment horizontal="center" vertical="center"/>
    </xf>
    <xf numFmtId="44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3" xfId="0" applyFont="1" applyBorder="1" applyAlignment="1">
      <alignment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24" xfId="0" applyFont="1" applyBorder="1" applyAlignment="1">
      <alignment vertical="center"/>
    </xf>
    <xf numFmtId="44" fontId="31" fillId="0" borderId="2" xfId="0" applyNumberFormat="1" applyFont="1" applyBorder="1" applyAlignment="1">
      <alignment vertical="center"/>
    </xf>
    <xf numFmtId="9" fontId="31" fillId="0" borderId="2" xfId="0" applyNumberFormat="1" applyFont="1" applyBorder="1" applyAlignment="1">
      <alignment horizontal="center" vertical="center"/>
    </xf>
    <xf numFmtId="164" fontId="31" fillId="0" borderId="2" xfId="1" applyNumberFormat="1" applyFont="1" applyBorder="1" applyAlignment="1">
      <alignment vertical="center"/>
    </xf>
    <xf numFmtId="9" fontId="30" fillId="7" borderId="2" xfId="0" applyNumberFormat="1" applyFont="1" applyFill="1" applyBorder="1" applyAlignment="1">
      <alignment horizontal="center" vertical="center"/>
    </xf>
    <xf numFmtId="9" fontId="30" fillId="9" borderId="12" xfId="0" applyNumberFormat="1" applyFont="1" applyFill="1" applyBorder="1" applyAlignment="1">
      <alignment horizontal="center" vertical="center"/>
    </xf>
    <xf numFmtId="0" fontId="31" fillId="9" borderId="12" xfId="0" applyFont="1" applyFill="1" applyBorder="1" applyAlignment="1">
      <alignment vertical="center"/>
    </xf>
    <xf numFmtId="0" fontId="31" fillId="9" borderId="1" xfId="0" applyFont="1" applyFill="1" applyBorder="1" applyAlignment="1">
      <alignment vertical="center"/>
    </xf>
    <xf numFmtId="44" fontId="30" fillId="0" borderId="16" xfId="0" applyNumberFormat="1" applyFont="1" applyBorder="1" applyAlignment="1">
      <alignment vertical="center"/>
    </xf>
    <xf numFmtId="0" fontId="30" fillId="0" borderId="16" xfId="0" applyFont="1" applyBorder="1" applyAlignment="1">
      <alignment horizontal="center" vertical="center" wrapText="1"/>
    </xf>
    <xf numFmtId="9" fontId="30" fillId="0" borderId="16" xfId="0" applyNumberFormat="1" applyFont="1" applyBorder="1" applyAlignment="1">
      <alignment horizontal="center" vertical="center"/>
    </xf>
    <xf numFmtId="0" fontId="30" fillId="0" borderId="16" xfId="0" applyNumberFormat="1" applyFont="1" applyBorder="1" applyAlignment="1">
      <alignment horizontal="center" vertical="center"/>
    </xf>
    <xf numFmtId="4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4" fontId="30" fillId="0" borderId="16" xfId="1" applyNumberFormat="1" applyFont="1" applyBorder="1" applyAlignment="1">
      <alignment vertical="center"/>
    </xf>
    <xf numFmtId="9" fontId="30" fillId="0" borderId="16" xfId="0" applyNumberFormat="1" applyFont="1" applyBorder="1" applyAlignment="1">
      <alignment vertical="center"/>
    </xf>
    <xf numFmtId="0" fontId="30" fillId="0" borderId="16" xfId="1" applyNumberFormat="1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6" xfId="0" applyFont="1" applyBorder="1" applyAlignment="1">
      <alignment vertical="center" wrapText="1"/>
    </xf>
    <xf numFmtId="0" fontId="35" fillId="0" borderId="16" xfId="1" applyNumberFormat="1" applyFont="1" applyBorder="1" applyAlignment="1">
      <alignment horizontal="center" vertical="center"/>
    </xf>
    <xf numFmtId="0" fontId="30" fillId="0" borderId="16" xfId="0" applyFont="1" applyBorder="1" applyAlignment="1">
      <alignment vertical="center"/>
    </xf>
    <xf numFmtId="44" fontId="30" fillId="0" borderId="11" xfId="0" applyNumberFormat="1" applyFont="1" applyBorder="1" applyAlignment="1">
      <alignment vertical="center"/>
    </xf>
    <xf numFmtId="0" fontId="30" fillId="0" borderId="11" xfId="0" applyFont="1" applyBorder="1" applyAlignment="1">
      <alignment vertical="center"/>
    </xf>
    <xf numFmtId="164" fontId="30" fillId="0" borderId="11" xfId="0" applyNumberFormat="1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vertical="center" wrapText="1"/>
    </xf>
    <xf numFmtId="44" fontId="6" fillId="0" borderId="16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9" fontId="31" fillId="0" borderId="12" xfId="32" applyFont="1" applyBorder="1" applyAlignment="1">
      <alignment horizontal="center" vertical="center"/>
    </xf>
    <xf numFmtId="44" fontId="4" fillId="0" borderId="0" xfId="0" applyNumberFormat="1" applyFont="1"/>
    <xf numFmtId="0" fontId="30" fillId="0" borderId="16" xfId="0" applyFont="1" applyBorder="1" applyAlignment="1">
      <alignment horizontal="center" vertical="center"/>
    </xf>
    <xf numFmtId="17" fontId="32" fillId="0" borderId="2" xfId="0" applyNumberFormat="1" applyFont="1" applyBorder="1" applyAlignment="1">
      <alignment horizontal="center" vertical="center" wrapText="1"/>
    </xf>
    <xf numFmtId="0" fontId="37" fillId="6" borderId="12" xfId="0" applyFont="1" applyFill="1" applyBorder="1" applyAlignment="1">
      <alignment vertical="center"/>
    </xf>
    <xf numFmtId="17" fontId="31" fillId="0" borderId="11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1" fillId="7" borderId="1" xfId="0" applyFont="1" applyFill="1" applyBorder="1" applyAlignment="1">
      <alignment vertical="center"/>
    </xf>
    <xf numFmtId="0" fontId="30" fillId="0" borderId="16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 wrapText="1"/>
    </xf>
    <xf numFmtId="0" fontId="30" fillId="7" borderId="16" xfId="0" applyFont="1" applyFill="1" applyBorder="1" applyAlignment="1">
      <alignment vertical="center"/>
    </xf>
    <xf numFmtId="44" fontId="6" fillId="10" borderId="26" xfId="0" applyNumberFormat="1" applyFont="1" applyFill="1" applyBorder="1" applyAlignment="1">
      <alignment vertical="center"/>
    </xf>
    <xf numFmtId="164" fontId="6" fillId="10" borderId="26" xfId="1" applyNumberFormat="1" applyFont="1" applyFill="1" applyBorder="1" applyAlignment="1">
      <alignment horizontal="center" vertical="center"/>
    </xf>
    <xf numFmtId="44" fontId="6" fillId="10" borderId="27" xfId="0" applyNumberFormat="1" applyFont="1" applyFill="1" applyBorder="1" applyAlignment="1">
      <alignment vertical="center"/>
    </xf>
    <xf numFmtId="9" fontId="30" fillId="4" borderId="12" xfId="0" applyNumberFormat="1" applyFont="1" applyFill="1" applyBorder="1" applyAlignment="1">
      <alignment horizontal="center" vertical="center"/>
    </xf>
    <xf numFmtId="0" fontId="6" fillId="10" borderId="25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30" fillId="8" borderId="13" xfId="0" applyFont="1" applyFill="1" applyBorder="1" applyAlignment="1">
      <alignment horizontal="center" vertical="center"/>
    </xf>
    <xf numFmtId="0" fontId="30" fillId="8" borderId="14" xfId="0" applyFont="1" applyFill="1" applyBorder="1" applyAlignment="1">
      <alignment horizontal="center" vertical="center"/>
    </xf>
    <xf numFmtId="0" fontId="30" fillId="8" borderId="15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8" borderId="8" xfId="0" applyFont="1" applyFill="1" applyBorder="1" applyAlignment="1">
      <alignment horizontal="center" vertical="center"/>
    </xf>
    <xf numFmtId="0" fontId="30" fillId="8" borderId="9" xfId="0" applyFont="1" applyFill="1" applyBorder="1" applyAlignment="1">
      <alignment horizontal="center" vertical="center"/>
    </xf>
    <xf numFmtId="0" fontId="30" fillId="8" borderId="10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6" fillId="0" borderId="3" xfId="0" applyFont="1" applyBorder="1"/>
    <xf numFmtId="0" fontId="26" fillId="0" borderId="4" xfId="0" applyFont="1" applyBorder="1"/>
    <xf numFmtId="0" fontId="26" fillId="0" borderId="6" xfId="0" applyFont="1" applyBorder="1"/>
    <xf numFmtId="0" fontId="26" fillId="0" borderId="0" xfId="0" applyFont="1" applyBorder="1"/>
    <xf numFmtId="0" fontId="30" fillId="8" borderId="13" xfId="0" applyFont="1" applyFill="1" applyBorder="1" applyAlignment="1">
      <alignment horizontal="center" vertical="center" wrapText="1"/>
    </xf>
    <xf numFmtId="0" fontId="30" fillId="8" borderId="14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center" vertical="center" wrapText="1"/>
    </xf>
    <xf numFmtId="0" fontId="30" fillId="8" borderId="8" xfId="0" applyFont="1" applyFill="1" applyBorder="1" applyAlignment="1">
      <alignment horizontal="center" vertical="center" wrapText="1"/>
    </xf>
    <xf numFmtId="0" fontId="30" fillId="8" borderId="9" xfId="0" applyFont="1" applyFill="1" applyBorder="1" applyAlignment="1">
      <alignment horizontal="center" vertical="center" wrapText="1"/>
    </xf>
    <xf numFmtId="0" fontId="30" fillId="8" borderId="10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30" fillId="8" borderId="0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</cellXfs>
  <cellStyles count="55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  <cellStyle name="Percent" xfId="3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topLeftCell="A34" zoomScale="98" zoomScaleNormal="98" zoomScalePageLayoutView="98" workbookViewId="0">
      <pane xSplit="1" topLeftCell="B1" activePane="topRight" state="frozen"/>
      <selection pane="topRight" activeCell="A36" sqref="A36"/>
    </sheetView>
  </sheetViews>
  <sheetFormatPr baseColWidth="10" defaultColWidth="8.83203125" defaultRowHeight="18" x14ac:dyDescent="0"/>
  <cols>
    <col min="1" max="1" width="31" style="1" customWidth="1"/>
    <col min="2" max="2" width="27.6640625" style="1" customWidth="1"/>
    <col min="3" max="3" width="14" style="1" customWidth="1"/>
    <col min="4" max="4" width="12.33203125" style="1" customWidth="1"/>
    <col min="5" max="5" width="16.1640625" style="1" customWidth="1"/>
    <col min="6" max="6" width="14.5" style="1" customWidth="1"/>
    <col min="7" max="7" width="16.33203125" style="1" customWidth="1"/>
    <col min="8" max="8" width="15.33203125" style="1" customWidth="1"/>
    <col min="9" max="9" width="21.83203125" style="1" customWidth="1"/>
    <col min="10" max="10" width="13.83203125" style="1" customWidth="1"/>
    <col min="11" max="11" width="13" style="1" customWidth="1"/>
    <col min="12" max="12" width="15.33203125" style="1" customWidth="1"/>
    <col min="13" max="13" width="12.33203125" style="1" customWidth="1"/>
    <col min="14" max="14" width="17.6640625" style="1" customWidth="1"/>
    <col min="15" max="15" width="12" style="1" customWidth="1"/>
    <col min="16" max="16" width="11.6640625" style="1" customWidth="1"/>
    <col min="17" max="17" width="13" style="1" customWidth="1"/>
    <col min="18" max="18" width="17.83203125" style="1" customWidth="1"/>
    <col min="19" max="19" width="24.83203125" style="1" customWidth="1"/>
    <col min="20" max="16384" width="8.83203125" style="1"/>
  </cols>
  <sheetData>
    <row r="1" spans="1:19">
      <c r="A1" s="155" t="s">
        <v>38</v>
      </c>
      <c r="B1" s="156"/>
      <c r="C1" s="156"/>
      <c r="D1" s="156"/>
      <c r="E1" s="33"/>
      <c r="F1" s="33"/>
      <c r="G1" s="34"/>
    </row>
    <row r="2" spans="1:19">
      <c r="A2" s="157" t="s">
        <v>84</v>
      </c>
      <c r="B2" s="158"/>
      <c r="C2" s="35"/>
      <c r="D2" s="36"/>
      <c r="E2" s="36"/>
      <c r="F2" s="36"/>
      <c r="G2" s="37"/>
    </row>
    <row r="3" spans="1:19">
      <c r="A3" s="31" t="s">
        <v>11</v>
      </c>
      <c r="B3" s="14" t="s">
        <v>168</v>
      </c>
      <c r="C3" s="22"/>
      <c r="D3" s="14"/>
      <c r="E3" s="14"/>
      <c r="F3" s="14"/>
      <c r="G3" s="15"/>
    </row>
    <row r="4" spans="1:19" ht="19" thickBot="1">
      <c r="A4" s="32" t="s">
        <v>12</v>
      </c>
      <c r="B4" s="16" t="s">
        <v>85</v>
      </c>
      <c r="C4" s="23"/>
      <c r="D4" s="16"/>
      <c r="E4" s="16"/>
      <c r="F4" s="16"/>
      <c r="G4" s="17"/>
    </row>
    <row r="5" spans="1:19">
      <c r="A5" s="22"/>
      <c r="B5" s="14"/>
      <c r="C5" s="22"/>
      <c r="D5" s="14"/>
      <c r="E5" s="14"/>
      <c r="F5" s="14"/>
      <c r="G5" s="14"/>
    </row>
    <row r="6" spans="1:19">
      <c r="B6" s="38" t="s">
        <v>32</v>
      </c>
      <c r="C6" s="30"/>
      <c r="D6" s="3"/>
    </row>
    <row r="7" spans="1:19" s="40" customFormat="1" ht="88" customHeight="1">
      <c r="A7" s="5" t="s">
        <v>8</v>
      </c>
      <c r="B7" s="6" t="s">
        <v>19</v>
      </c>
      <c r="C7" s="6" t="s">
        <v>16</v>
      </c>
      <c r="D7" s="39" t="s">
        <v>18</v>
      </c>
      <c r="E7" s="39" t="s">
        <v>57</v>
      </c>
      <c r="F7" s="39" t="s">
        <v>7</v>
      </c>
      <c r="G7" s="39" t="s">
        <v>9</v>
      </c>
      <c r="H7" s="6" t="s">
        <v>10</v>
      </c>
      <c r="I7" s="6" t="s">
        <v>58</v>
      </c>
      <c r="J7" s="39" t="s">
        <v>15</v>
      </c>
      <c r="K7" s="39" t="s">
        <v>36</v>
      </c>
      <c r="L7" s="39" t="s">
        <v>14</v>
      </c>
      <c r="M7" s="39" t="s">
        <v>0</v>
      </c>
      <c r="N7" s="39" t="s">
        <v>4</v>
      </c>
      <c r="O7" s="154" t="s">
        <v>39</v>
      </c>
      <c r="P7" s="154"/>
      <c r="Q7" s="39" t="s">
        <v>17</v>
      </c>
      <c r="R7" s="6" t="s">
        <v>13</v>
      </c>
    </row>
    <row r="8" spans="1:19" s="40" customFormat="1" ht="19" thickBot="1">
      <c r="B8" s="43"/>
      <c r="C8" s="42"/>
      <c r="L8" s="44"/>
      <c r="O8" s="45" t="s">
        <v>3</v>
      </c>
      <c r="P8" s="45" t="s">
        <v>1</v>
      </c>
      <c r="Q8" s="46"/>
      <c r="R8" s="41"/>
    </row>
    <row r="9" spans="1:19" s="80" customFormat="1" ht="30" customHeight="1" thickBot="1">
      <c r="A9" s="159" t="s">
        <v>59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1"/>
    </row>
    <row r="10" spans="1:19" s="80" customFormat="1" ht="32">
      <c r="A10" s="47" t="s">
        <v>93</v>
      </c>
      <c r="B10" s="48" t="s">
        <v>98</v>
      </c>
      <c r="C10" s="49">
        <v>12</v>
      </c>
      <c r="D10" s="47" t="s">
        <v>73</v>
      </c>
      <c r="E10" s="50">
        <v>499380</v>
      </c>
      <c r="F10" s="50">
        <v>0</v>
      </c>
      <c r="G10" s="50">
        <f>E10</f>
        <v>499380</v>
      </c>
      <c r="H10" s="51">
        <v>0</v>
      </c>
      <c r="I10" s="52" t="s">
        <v>158</v>
      </c>
      <c r="J10" s="53">
        <v>0</v>
      </c>
      <c r="K10" s="102"/>
      <c r="L10" s="50">
        <v>0</v>
      </c>
      <c r="M10" s="49" t="s">
        <v>2</v>
      </c>
      <c r="N10" s="48" t="s">
        <v>103</v>
      </c>
      <c r="O10" s="49">
        <v>4</v>
      </c>
      <c r="P10" s="49">
        <v>9</v>
      </c>
      <c r="Q10" s="49">
        <v>10</v>
      </c>
      <c r="R10" s="47" t="s">
        <v>89</v>
      </c>
    </row>
    <row r="11" spans="1:19" s="40" customFormat="1" ht="33" customHeight="1">
      <c r="A11" s="54" t="s">
        <v>94</v>
      </c>
      <c r="B11" s="55" t="s">
        <v>99</v>
      </c>
      <c r="C11" s="56">
        <v>12</v>
      </c>
      <c r="D11" s="54" t="s">
        <v>73</v>
      </c>
      <c r="E11" s="57">
        <v>50000</v>
      </c>
      <c r="F11" s="57">
        <v>0</v>
      </c>
      <c r="G11" s="57">
        <v>0</v>
      </c>
      <c r="H11" s="58">
        <f>E11</f>
        <v>50000</v>
      </c>
      <c r="I11" s="59" t="s">
        <v>102</v>
      </c>
      <c r="J11" s="60">
        <v>0</v>
      </c>
      <c r="K11" s="76"/>
      <c r="L11" s="57">
        <v>0</v>
      </c>
      <c r="M11" s="56" t="s">
        <v>5</v>
      </c>
      <c r="N11" s="48" t="s">
        <v>103</v>
      </c>
      <c r="O11" s="56">
        <v>12</v>
      </c>
      <c r="P11" s="56">
        <v>8</v>
      </c>
      <c r="Q11" s="56">
        <v>10</v>
      </c>
      <c r="R11" s="47" t="s">
        <v>89</v>
      </c>
    </row>
    <row r="12" spans="1:19" s="40" customFormat="1" ht="33" customHeight="1">
      <c r="A12" s="54" t="s">
        <v>95</v>
      </c>
      <c r="B12" s="55" t="s">
        <v>100</v>
      </c>
      <c r="C12" s="56">
        <v>12</v>
      </c>
      <c r="D12" s="54" t="s">
        <v>73</v>
      </c>
      <c r="E12" s="83">
        <v>100370</v>
      </c>
      <c r="F12" s="57">
        <v>0</v>
      </c>
      <c r="G12" s="57">
        <f>E12</f>
        <v>100370</v>
      </c>
      <c r="H12" s="58">
        <v>0</v>
      </c>
      <c r="I12" s="59" t="s">
        <v>102</v>
      </c>
      <c r="J12" s="60">
        <v>0.47199999999999998</v>
      </c>
      <c r="K12" s="76"/>
      <c r="L12" s="57">
        <v>47129</v>
      </c>
      <c r="M12" s="56" t="s">
        <v>2</v>
      </c>
      <c r="N12" s="48" t="s">
        <v>103</v>
      </c>
      <c r="O12" s="56">
        <v>5</v>
      </c>
      <c r="P12" s="56">
        <v>4</v>
      </c>
      <c r="Q12" s="56">
        <v>6</v>
      </c>
      <c r="R12" s="47" t="s">
        <v>86</v>
      </c>
    </row>
    <row r="13" spans="1:19" s="40" customFormat="1" ht="33" customHeight="1">
      <c r="A13" s="54" t="s">
        <v>96</v>
      </c>
      <c r="B13" s="55" t="s">
        <v>100</v>
      </c>
      <c r="C13" s="56">
        <v>12</v>
      </c>
      <c r="D13" s="54" t="s">
        <v>73</v>
      </c>
      <c r="E13" s="83">
        <v>100000</v>
      </c>
      <c r="F13" s="57">
        <v>0</v>
      </c>
      <c r="G13" s="57">
        <v>0</v>
      </c>
      <c r="H13" s="58">
        <f>E13</f>
        <v>100000</v>
      </c>
      <c r="I13" s="59" t="s">
        <v>102</v>
      </c>
      <c r="J13" s="60">
        <v>0.38400000000000001</v>
      </c>
      <c r="K13" s="76"/>
      <c r="L13" s="57">
        <v>31870</v>
      </c>
      <c r="M13" s="56" t="s">
        <v>5</v>
      </c>
      <c r="N13" s="48" t="s">
        <v>103</v>
      </c>
      <c r="O13" s="56">
        <v>4</v>
      </c>
      <c r="P13" s="56">
        <v>6</v>
      </c>
      <c r="Q13" s="56">
        <v>7</v>
      </c>
      <c r="R13" s="47" t="s">
        <v>86</v>
      </c>
    </row>
    <row r="14" spans="1:19" s="40" customFormat="1" ht="33" customHeight="1">
      <c r="A14" s="54" t="s">
        <v>97</v>
      </c>
      <c r="B14" s="55" t="s">
        <v>100</v>
      </c>
      <c r="C14" s="56">
        <v>12</v>
      </c>
      <c r="D14" s="54" t="s">
        <v>73</v>
      </c>
      <c r="E14" s="57">
        <v>143000</v>
      </c>
      <c r="F14" s="57">
        <v>0</v>
      </c>
      <c r="G14" s="57">
        <f>E14</f>
        <v>143000</v>
      </c>
      <c r="H14" s="58">
        <v>0</v>
      </c>
      <c r="I14" s="59" t="s">
        <v>102</v>
      </c>
      <c r="J14" s="60">
        <v>0.442</v>
      </c>
      <c r="K14" s="76"/>
      <c r="L14" s="57">
        <v>51257</v>
      </c>
      <c r="M14" s="56" t="s">
        <v>2</v>
      </c>
      <c r="N14" s="48" t="s">
        <v>103</v>
      </c>
      <c r="O14" s="56">
        <v>5</v>
      </c>
      <c r="P14" s="56">
        <v>5</v>
      </c>
      <c r="Q14" s="56">
        <v>7</v>
      </c>
      <c r="R14" s="47" t="s">
        <v>86</v>
      </c>
      <c r="S14" s="82"/>
    </row>
    <row r="15" spans="1:19" s="40" customFormat="1" ht="33" customHeight="1">
      <c r="A15" s="61" t="s">
        <v>101</v>
      </c>
      <c r="B15" s="61" t="s">
        <v>100</v>
      </c>
      <c r="C15" s="63">
        <v>12</v>
      </c>
      <c r="D15" s="64" t="s">
        <v>73</v>
      </c>
      <c r="E15" s="85">
        <v>5120</v>
      </c>
      <c r="F15" s="85">
        <v>0</v>
      </c>
      <c r="G15" s="86">
        <f>E15</f>
        <v>5120</v>
      </c>
      <c r="H15" s="86">
        <v>0</v>
      </c>
      <c r="I15" s="131">
        <v>43101</v>
      </c>
      <c r="J15" s="87">
        <v>1</v>
      </c>
      <c r="K15" s="89"/>
      <c r="L15" s="85">
        <v>5120</v>
      </c>
      <c r="M15" s="63" t="s">
        <v>104</v>
      </c>
      <c r="N15" s="62" t="s">
        <v>124</v>
      </c>
      <c r="O15" s="63">
        <v>5</v>
      </c>
      <c r="P15" s="63">
        <v>6</v>
      </c>
      <c r="Q15" s="63">
        <v>6</v>
      </c>
      <c r="R15" s="64" t="s">
        <v>86</v>
      </c>
    </row>
    <row r="16" spans="1:19" s="110" customFormat="1" ht="33" customHeight="1" thickBot="1">
      <c r="A16" s="151" t="s">
        <v>134</v>
      </c>
      <c r="B16" s="152"/>
      <c r="C16" s="152"/>
      <c r="D16" s="153"/>
      <c r="E16" s="105">
        <f>SUM(E10:E15)</f>
        <v>897870</v>
      </c>
      <c r="F16" s="105">
        <f t="shared" ref="F16:H16" si="0">SUM(F10:F15)</f>
        <v>0</v>
      </c>
      <c r="G16" s="105">
        <f t="shared" si="0"/>
        <v>747870</v>
      </c>
      <c r="H16" s="105">
        <f t="shared" si="0"/>
        <v>150000</v>
      </c>
      <c r="I16" s="106"/>
      <c r="J16" s="107"/>
      <c r="K16" s="91"/>
      <c r="L16" s="105">
        <f>SUM(L10:L15)</f>
        <v>135376</v>
      </c>
      <c r="M16" s="105"/>
      <c r="N16" s="105"/>
      <c r="O16" s="108">
        <f t="shared" ref="O16:Q16" si="1">SUM(O10:O15)</f>
        <v>35</v>
      </c>
      <c r="P16" s="108">
        <f t="shared" si="1"/>
        <v>38</v>
      </c>
      <c r="Q16" s="108">
        <f t="shared" si="1"/>
        <v>46</v>
      </c>
      <c r="R16" s="105"/>
      <c r="S16" s="109"/>
    </row>
    <row r="17" spans="1:19" s="40" customFormat="1" ht="33" customHeight="1" thickTop="1" thickBot="1">
      <c r="A17" s="162" t="s">
        <v>105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4"/>
    </row>
    <row r="18" spans="1:19" s="40" customFormat="1" ht="33" customHeight="1">
      <c r="A18" s="47" t="s">
        <v>106</v>
      </c>
      <c r="B18" s="68" t="s">
        <v>109</v>
      </c>
      <c r="C18" s="49" t="s">
        <v>90</v>
      </c>
      <c r="D18" s="48" t="s">
        <v>167</v>
      </c>
      <c r="E18" s="50">
        <v>79990</v>
      </c>
      <c r="F18" s="50">
        <v>0</v>
      </c>
      <c r="G18" s="50">
        <f>E18</f>
        <v>79990</v>
      </c>
      <c r="H18" s="51">
        <f>F18</f>
        <v>0</v>
      </c>
      <c r="I18" s="59" t="s">
        <v>118</v>
      </c>
      <c r="J18" s="53">
        <v>0</v>
      </c>
      <c r="K18" s="77"/>
      <c r="L18" s="50">
        <v>0</v>
      </c>
      <c r="M18" s="49" t="s">
        <v>5</v>
      </c>
      <c r="N18" s="48" t="s">
        <v>103</v>
      </c>
      <c r="O18" s="65">
        <v>30</v>
      </c>
      <c r="P18" s="84">
        <v>50</v>
      </c>
      <c r="Q18" s="84">
        <v>5</v>
      </c>
      <c r="R18" s="47" t="s">
        <v>86</v>
      </c>
    </row>
    <row r="19" spans="1:19" s="40" customFormat="1" ht="33" customHeight="1">
      <c r="A19" s="54" t="s">
        <v>107</v>
      </c>
      <c r="B19" s="67" t="s">
        <v>110</v>
      </c>
      <c r="C19" s="56" t="s">
        <v>90</v>
      </c>
      <c r="D19" s="54" t="s">
        <v>111</v>
      </c>
      <c r="E19" s="57">
        <v>80000</v>
      </c>
      <c r="F19" s="57">
        <v>0</v>
      </c>
      <c r="G19" s="57">
        <f>E19</f>
        <v>80000</v>
      </c>
      <c r="H19" s="58">
        <v>0</v>
      </c>
      <c r="I19" s="59" t="s">
        <v>118</v>
      </c>
      <c r="J19" s="60">
        <v>0</v>
      </c>
      <c r="K19" s="76"/>
      <c r="L19" s="57">
        <v>0</v>
      </c>
      <c r="M19" s="56" t="s">
        <v>2</v>
      </c>
      <c r="N19" s="48" t="s">
        <v>103</v>
      </c>
      <c r="O19" s="66">
        <v>30</v>
      </c>
      <c r="P19" s="56">
        <v>25</v>
      </c>
      <c r="Q19" s="56">
        <v>5</v>
      </c>
      <c r="R19" s="47" t="s">
        <v>86</v>
      </c>
    </row>
    <row r="20" spans="1:19" s="40" customFormat="1" ht="33" customHeight="1">
      <c r="A20" s="54" t="s">
        <v>108</v>
      </c>
      <c r="B20" s="67" t="s">
        <v>110</v>
      </c>
      <c r="C20" s="56" t="s">
        <v>90</v>
      </c>
      <c r="D20" s="54" t="s">
        <v>111</v>
      </c>
      <c r="E20" s="57">
        <v>80000</v>
      </c>
      <c r="F20" s="57">
        <v>0</v>
      </c>
      <c r="G20" s="57">
        <f>E20</f>
        <v>80000</v>
      </c>
      <c r="H20" s="58">
        <v>0</v>
      </c>
      <c r="I20" s="59" t="s">
        <v>118</v>
      </c>
      <c r="J20" s="60">
        <v>0</v>
      </c>
      <c r="K20" s="76"/>
      <c r="L20" s="57">
        <v>0</v>
      </c>
      <c r="M20" s="56" t="s">
        <v>2</v>
      </c>
      <c r="N20" s="48" t="s">
        <v>103</v>
      </c>
      <c r="O20" s="66">
        <v>70</v>
      </c>
      <c r="P20" s="56">
        <v>60</v>
      </c>
      <c r="Q20" s="56">
        <v>5</v>
      </c>
      <c r="R20" s="47" t="s">
        <v>86</v>
      </c>
    </row>
    <row r="21" spans="1:19" s="40" customFormat="1" ht="33" customHeight="1">
      <c r="A21" s="54" t="s">
        <v>60</v>
      </c>
      <c r="B21" s="67" t="s">
        <v>77</v>
      </c>
      <c r="C21" s="56">
        <v>8</v>
      </c>
      <c r="D21" s="54" t="s">
        <v>73</v>
      </c>
      <c r="E21" s="57">
        <v>28000</v>
      </c>
      <c r="F21" s="57">
        <v>0</v>
      </c>
      <c r="G21" s="57">
        <f>E21</f>
        <v>28000</v>
      </c>
      <c r="H21" s="58">
        <v>0</v>
      </c>
      <c r="I21" s="59" t="s">
        <v>92</v>
      </c>
      <c r="J21" s="60">
        <v>1</v>
      </c>
      <c r="K21" s="76"/>
      <c r="L21" s="57">
        <v>28000</v>
      </c>
      <c r="M21" s="56" t="s">
        <v>5</v>
      </c>
      <c r="N21" s="55" t="s">
        <v>71</v>
      </c>
      <c r="O21" s="71">
        <f t="shared" ref="O21" si="2">SUM(P21:Q21)</f>
        <v>670</v>
      </c>
      <c r="P21" s="56">
        <v>658</v>
      </c>
      <c r="Q21" s="56">
        <v>12</v>
      </c>
      <c r="R21" s="47" t="s">
        <v>86</v>
      </c>
    </row>
    <row r="22" spans="1:19" s="110" customFormat="1" ht="33" customHeight="1" thickBot="1">
      <c r="A22" s="165" t="s">
        <v>135</v>
      </c>
      <c r="B22" s="166"/>
      <c r="C22" s="166"/>
      <c r="D22" s="167"/>
      <c r="E22" s="111">
        <f>SUM(E18:E21)</f>
        <v>267990</v>
      </c>
      <c r="F22" s="111">
        <f t="shared" ref="F22:H22" si="3">SUM(F18:F21)</f>
        <v>0</v>
      </c>
      <c r="G22" s="111">
        <f t="shared" si="3"/>
        <v>267990</v>
      </c>
      <c r="H22" s="111">
        <f t="shared" si="3"/>
        <v>0</v>
      </c>
      <c r="I22" s="106"/>
      <c r="J22" s="112"/>
      <c r="K22" s="91"/>
      <c r="L22" s="111">
        <f>SUM(L18:L21)</f>
        <v>28000</v>
      </c>
      <c r="M22" s="111"/>
      <c r="N22" s="111"/>
      <c r="O22" s="113">
        <f t="shared" ref="O22:Q22" si="4">SUM(O18:O21)</f>
        <v>800</v>
      </c>
      <c r="P22" s="113">
        <f t="shared" si="4"/>
        <v>793</v>
      </c>
      <c r="Q22" s="113">
        <f t="shared" si="4"/>
        <v>27</v>
      </c>
      <c r="R22" s="111"/>
      <c r="S22" s="109"/>
    </row>
    <row r="23" spans="1:19" s="40" customFormat="1" ht="33" customHeight="1" thickTop="1" thickBot="1">
      <c r="A23" s="162" t="s">
        <v>61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4"/>
    </row>
    <row r="24" spans="1:19" s="40" customFormat="1" ht="33" customHeight="1">
      <c r="A24" s="54" t="s">
        <v>112</v>
      </c>
      <c r="B24" s="67" t="s">
        <v>113</v>
      </c>
      <c r="C24" s="56">
        <v>3</v>
      </c>
      <c r="D24" s="54" t="s">
        <v>73</v>
      </c>
      <c r="E24" s="57">
        <v>950000</v>
      </c>
      <c r="F24" s="57">
        <v>0</v>
      </c>
      <c r="G24" s="57">
        <f>E24</f>
        <v>950000</v>
      </c>
      <c r="H24" s="58">
        <v>0</v>
      </c>
      <c r="I24" s="59" t="s">
        <v>117</v>
      </c>
      <c r="J24" s="60">
        <v>0</v>
      </c>
      <c r="K24" s="81"/>
      <c r="L24" s="57">
        <v>0</v>
      </c>
      <c r="M24" s="56" t="s">
        <v>133</v>
      </c>
      <c r="N24" s="55" t="s">
        <v>123</v>
      </c>
      <c r="O24" s="71">
        <v>1251</v>
      </c>
      <c r="P24" s="56">
        <v>658</v>
      </c>
      <c r="Q24" s="56">
        <v>20</v>
      </c>
      <c r="R24" s="47" t="s">
        <v>86</v>
      </c>
      <c r="S24" s="82"/>
    </row>
    <row r="25" spans="1:19" s="40" customFormat="1" ht="33" customHeight="1">
      <c r="A25" s="64" t="s">
        <v>114</v>
      </c>
      <c r="B25" s="62" t="s">
        <v>115</v>
      </c>
      <c r="C25" s="63" t="s">
        <v>157</v>
      </c>
      <c r="D25" s="64" t="s">
        <v>143</v>
      </c>
      <c r="E25" s="85">
        <v>12000</v>
      </c>
      <c r="F25" s="85">
        <v>0</v>
      </c>
      <c r="G25" s="86">
        <f>E25</f>
        <v>12000</v>
      </c>
      <c r="H25" s="86">
        <v>0</v>
      </c>
      <c r="I25" s="59" t="s">
        <v>92</v>
      </c>
      <c r="J25" s="87">
        <v>1</v>
      </c>
      <c r="K25" s="89"/>
      <c r="L25" s="85">
        <v>12000</v>
      </c>
      <c r="M25" s="63"/>
      <c r="N25" s="62" t="s">
        <v>124</v>
      </c>
      <c r="O25" s="63">
        <v>750</v>
      </c>
      <c r="P25" s="63">
        <v>900</v>
      </c>
      <c r="Q25" s="63">
        <v>15</v>
      </c>
      <c r="R25" s="47" t="s">
        <v>89</v>
      </c>
    </row>
    <row r="26" spans="1:19" s="110" customFormat="1" ht="33" customHeight="1" thickBot="1">
      <c r="A26" s="151" t="s">
        <v>136</v>
      </c>
      <c r="B26" s="152"/>
      <c r="C26" s="152"/>
      <c r="D26" s="153"/>
      <c r="E26" s="105">
        <f>SUM(E24:E25)</f>
        <v>962000</v>
      </c>
      <c r="F26" s="105">
        <f t="shared" ref="F26:H26" si="5">SUM(F24:F25)</f>
        <v>0</v>
      </c>
      <c r="G26" s="105">
        <f t="shared" si="5"/>
        <v>962000</v>
      </c>
      <c r="H26" s="105">
        <f t="shared" si="5"/>
        <v>0</v>
      </c>
      <c r="I26" s="106"/>
      <c r="J26" s="107"/>
      <c r="K26" s="91"/>
      <c r="L26" s="105">
        <f>SUM(L24:L25)</f>
        <v>12000</v>
      </c>
      <c r="M26" s="114"/>
      <c r="N26" s="115"/>
      <c r="O26" s="116">
        <f>SUM(O24:O25)</f>
        <v>2001</v>
      </c>
      <c r="P26" s="116">
        <f t="shared" ref="P26:Q26" si="6">SUM(P24:P25)</f>
        <v>1558</v>
      </c>
      <c r="Q26" s="116">
        <f t="shared" si="6"/>
        <v>35</v>
      </c>
      <c r="R26" s="117"/>
      <c r="S26" s="109"/>
    </row>
    <row r="27" spans="1:19" s="40" customFormat="1" ht="33" customHeight="1" thickTop="1" thickBot="1">
      <c r="A27" s="148" t="s">
        <v>70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50"/>
    </row>
    <row r="28" spans="1:19" s="40" customFormat="1" ht="33" customHeight="1">
      <c r="A28" s="54" t="s">
        <v>62</v>
      </c>
      <c r="B28" s="67" t="s">
        <v>78</v>
      </c>
      <c r="C28" s="56">
        <v>9</v>
      </c>
      <c r="D28" s="54" t="s">
        <v>76</v>
      </c>
      <c r="E28" s="57">
        <v>131175</v>
      </c>
      <c r="F28" s="57">
        <v>0</v>
      </c>
      <c r="G28" s="57">
        <f>E28</f>
        <v>131175</v>
      </c>
      <c r="H28" s="58">
        <v>0</v>
      </c>
      <c r="I28" s="59" t="s">
        <v>116</v>
      </c>
      <c r="J28" s="60">
        <v>0.9</v>
      </c>
      <c r="K28" s="78"/>
      <c r="L28" s="57">
        <v>0</v>
      </c>
      <c r="M28" s="56" t="s">
        <v>2</v>
      </c>
      <c r="N28" s="55" t="s">
        <v>72</v>
      </c>
      <c r="O28" s="54">
        <v>230</v>
      </c>
      <c r="P28" s="56">
        <v>120</v>
      </c>
      <c r="Q28" s="56">
        <v>10</v>
      </c>
      <c r="R28" s="47" t="s">
        <v>86</v>
      </c>
    </row>
    <row r="29" spans="1:19" s="40" customFormat="1" ht="33" customHeight="1">
      <c r="A29" s="54" t="s">
        <v>63</v>
      </c>
      <c r="B29" s="67" t="s">
        <v>78</v>
      </c>
      <c r="C29" s="56">
        <v>9</v>
      </c>
      <c r="D29" s="54" t="s">
        <v>74</v>
      </c>
      <c r="E29" s="57">
        <v>131175</v>
      </c>
      <c r="F29" s="57">
        <v>0</v>
      </c>
      <c r="G29" s="57">
        <f>E29</f>
        <v>131175</v>
      </c>
      <c r="H29" s="58">
        <v>0</v>
      </c>
      <c r="I29" s="59" t="s">
        <v>116</v>
      </c>
      <c r="J29" s="60">
        <v>0.95</v>
      </c>
      <c r="K29" s="78"/>
      <c r="L29" s="57">
        <v>0</v>
      </c>
      <c r="M29" s="56" t="s">
        <v>2</v>
      </c>
      <c r="N29" s="55" t="s">
        <v>72</v>
      </c>
      <c r="O29" s="54">
        <v>140</v>
      </c>
      <c r="P29" s="56">
        <v>65</v>
      </c>
      <c r="Q29" s="56">
        <v>12</v>
      </c>
      <c r="R29" s="47" t="s">
        <v>86</v>
      </c>
    </row>
    <row r="30" spans="1:19" s="40" customFormat="1" ht="33" customHeight="1">
      <c r="A30" s="54" t="s">
        <v>64</v>
      </c>
      <c r="B30" s="67" t="s">
        <v>78</v>
      </c>
      <c r="C30" s="56">
        <v>9</v>
      </c>
      <c r="D30" s="54" t="s">
        <v>75</v>
      </c>
      <c r="E30" s="57">
        <v>131175</v>
      </c>
      <c r="F30" s="57">
        <v>0</v>
      </c>
      <c r="G30" s="57">
        <f>E30</f>
        <v>131175</v>
      </c>
      <c r="H30" s="58">
        <v>0</v>
      </c>
      <c r="I30" s="59" t="s">
        <v>92</v>
      </c>
      <c r="J30" s="60">
        <v>0.9</v>
      </c>
      <c r="K30" s="78"/>
      <c r="L30" s="57">
        <v>0</v>
      </c>
      <c r="M30" s="56" t="s">
        <v>2</v>
      </c>
      <c r="N30" s="55" t="s">
        <v>72</v>
      </c>
      <c r="O30" s="54">
        <v>230</v>
      </c>
      <c r="P30" s="56">
        <v>300</v>
      </c>
      <c r="Q30" s="56">
        <v>12</v>
      </c>
      <c r="R30" s="47" t="s">
        <v>86</v>
      </c>
      <c r="S30" s="82"/>
    </row>
    <row r="31" spans="1:19" s="110" customFormat="1" ht="33" customHeight="1" thickBot="1">
      <c r="A31" s="151" t="s">
        <v>137</v>
      </c>
      <c r="B31" s="152"/>
      <c r="C31" s="152"/>
      <c r="D31" s="153"/>
      <c r="E31" s="111">
        <f>SUM(E28:E30)</f>
        <v>393525</v>
      </c>
      <c r="F31" s="111">
        <f t="shared" ref="F31:G31" si="7">SUM(F28:F30)</f>
        <v>0</v>
      </c>
      <c r="G31" s="111">
        <f t="shared" si="7"/>
        <v>393525</v>
      </c>
      <c r="H31" s="111">
        <f>SUM(H28:H30)</f>
        <v>0</v>
      </c>
      <c r="I31" s="106"/>
      <c r="J31" s="112"/>
      <c r="K31" s="91"/>
      <c r="L31" s="111">
        <f>SUM(L28:L30)</f>
        <v>0</v>
      </c>
      <c r="M31" s="114"/>
      <c r="N31" s="106"/>
      <c r="O31" s="114">
        <f>SUM(O28:O30)</f>
        <v>600</v>
      </c>
      <c r="P31" s="114">
        <f t="shared" ref="P31:Q31" si="8">SUM(P28:P30)</f>
        <v>485</v>
      </c>
      <c r="Q31" s="114">
        <f t="shared" si="8"/>
        <v>34</v>
      </c>
      <c r="R31" s="117"/>
    </row>
    <row r="32" spans="1:19" s="40" customFormat="1" ht="33" customHeight="1" thickTop="1" thickBot="1">
      <c r="A32" s="148" t="s">
        <v>68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50"/>
    </row>
    <row r="33" spans="1:19" s="40" customFormat="1" ht="33" customHeight="1">
      <c r="A33" s="70" t="s">
        <v>119</v>
      </c>
      <c r="B33" s="68" t="s">
        <v>79</v>
      </c>
      <c r="C33" s="49" t="s">
        <v>83</v>
      </c>
      <c r="D33" s="70" t="s">
        <v>167</v>
      </c>
      <c r="E33" s="50">
        <v>100000</v>
      </c>
      <c r="F33" s="50">
        <v>0</v>
      </c>
      <c r="G33" s="50">
        <v>0</v>
      </c>
      <c r="H33" s="51">
        <f>E33</f>
        <v>100000</v>
      </c>
      <c r="I33" s="79" t="s">
        <v>122</v>
      </c>
      <c r="J33" s="72">
        <v>0</v>
      </c>
      <c r="K33" s="77"/>
      <c r="L33" s="50">
        <v>0</v>
      </c>
      <c r="M33" s="49" t="s">
        <v>5</v>
      </c>
      <c r="N33" s="48" t="s">
        <v>123</v>
      </c>
      <c r="O33" s="69">
        <v>120</v>
      </c>
      <c r="P33" s="49">
        <v>150</v>
      </c>
      <c r="Q33" s="49">
        <v>8</v>
      </c>
      <c r="R33" s="47" t="s">
        <v>147</v>
      </c>
      <c r="S33" s="82"/>
    </row>
    <row r="34" spans="1:19" s="110" customFormat="1" ht="33" customHeight="1" thickBot="1">
      <c r="A34" s="151" t="s">
        <v>138</v>
      </c>
      <c r="B34" s="152"/>
      <c r="C34" s="152"/>
      <c r="D34" s="153"/>
      <c r="E34" s="111">
        <f>SUM(E33)</f>
        <v>100000</v>
      </c>
      <c r="F34" s="111">
        <f t="shared" ref="F34:H34" si="9">SUM(F33)</f>
        <v>0</v>
      </c>
      <c r="G34" s="111">
        <f t="shared" si="9"/>
        <v>0</v>
      </c>
      <c r="H34" s="111">
        <f t="shared" si="9"/>
        <v>100000</v>
      </c>
      <c r="I34" s="106"/>
      <c r="J34" s="112"/>
      <c r="K34" s="91"/>
      <c r="L34" s="111">
        <f>SUM(L33)</f>
        <v>0</v>
      </c>
      <c r="M34" s="114"/>
      <c r="N34" s="106"/>
      <c r="O34" s="108">
        <f>SUM(O33)</f>
        <v>120</v>
      </c>
      <c r="P34" s="108">
        <f t="shared" ref="P34:Q34" si="10">SUM(P33)</f>
        <v>150</v>
      </c>
      <c r="Q34" s="108">
        <f t="shared" si="10"/>
        <v>8</v>
      </c>
      <c r="R34" s="117"/>
    </row>
    <row r="35" spans="1:19" s="40" customFormat="1" ht="33" customHeight="1" thickTop="1" thickBot="1">
      <c r="A35" s="148" t="s">
        <v>120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71"/>
      <c r="P35" s="171"/>
      <c r="Q35" s="149"/>
      <c r="R35" s="150"/>
    </row>
    <row r="36" spans="1:19" s="40" customFormat="1" ht="33" customHeight="1">
      <c r="A36" s="70" t="s">
        <v>121</v>
      </c>
      <c r="B36" s="68" t="s">
        <v>80</v>
      </c>
      <c r="C36" s="49" t="s">
        <v>155</v>
      </c>
      <c r="D36" s="70" t="s">
        <v>73</v>
      </c>
      <c r="E36" s="50">
        <v>100000</v>
      </c>
      <c r="F36" s="50">
        <v>0</v>
      </c>
      <c r="G36" s="50">
        <v>0</v>
      </c>
      <c r="H36" s="51">
        <f>E36</f>
        <v>100000</v>
      </c>
      <c r="I36" s="79" t="s">
        <v>91</v>
      </c>
      <c r="J36" s="72">
        <v>0</v>
      </c>
      <c r="K36" s="77"/>
      <c r="L36" s="50">
        <v>0</v>
      </c>
      <c r="M36" s="49" t="s">
        <v>5</v>
      </c>
      <c r="N36" s="48" t="s">
        <v>72</v>
      </c>
      <c r="O36" s="71">
        <v>250</v>
      </c>
      <c r="P36" s="56">
        <v>560</v>
      </c>
      <c r="Q36" s="73">
        <v>9</v>
      </c>
      <c r="R36" s="47" t="s">
        <v>86</v>
      </c>
      <c r="S36" s="82"/>
    </row>
    <row r="37" spans="1:19" s="110" customFormat="1" ht="33" customHeight="1" thickBot="1">
      <c r="A37" s="151" t="s">
        <v>139</v>
      </c>
      <c r="B37" s="152"/>
      <c r="C37" s="152"/>
      <c r="D37" s="153"/>
      <c r="E37" s="111">
        <f>SUM(E36)</f>
        <v>100000</v>
      </c>
      <c r="F37" s="111">
        <f t="shared" ref="F37:H37" si="11">SUM(F36)</f>
        <v>0</v>
      </c>
      <c r="G37" s="111">
        <f t="shared" si="11"/>
        <v>0</v>
      </c>
      <c r="H37" s="111">
        <f t="shared" si="11"/>
        <v>100000</v>
      </c>
      <c r="I37" s="106"/>
      <c r="J37" s="112"/>
      <c r="K37" s="91"/>
      <c r="L37" s="111">
        <f>SUM(L36)</f>
        <v>0</v>
      </c>
      <c r="M37" s="114"/>
      <c r="N37" s="106"/>
      <c r="O37" s="108">
        <f>SUM(O36)</f>
        <v>250</v>
      </c>
      <c r="P37" s="108">
        <f t="shared" ref="P37:Q37" si="12">SUM(P36)</f>
        <v>560</v>
      </c>
      <c r="Q37" s="108">
        <f t="shared" si="12"/>
        <v>9</v>
      </c>
      <c r="R37" s="117"/>
    </row>
    <row r="38" spans="1:19" s="40" customFormat="1" ht="33" customHeight="1" thickTop="1" thickBot="1">
      <c r="A38" s="148" t="s">
        <v>67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50"/>
    </row>
    <row r="39" spans="1:19" s="40" customFormat="1" ht="33" customHeight="1">
      <c r="A39" s="47" t="s">
        <v>65</v>
      </c>
      <c r="B39" s="68" t="s">
        <v>81</v>
      </c>
      <c r="C39" s="49">
        <v>12</v>
      </c>
      <c r="D39" s="47" t="s">
        <v>73</v>
      </c>
      <c r="E39" s="50">
        <v>300000</v>
      </c>
      <c r="F39" s="50">
        <v>0</v>
      </c>
      <c r="G39" s="50">
        <v>0</v>
      </c>
      <c r="H39" s="51">
        <v>150000</v>
      </c>
      <c r="I39" s="79" t="s">
        <v>150</v>
      </c>
      <c r="J39" s="53">
        <v>0.9</v>
      </c>
      <c r="K39" s="141"/>
      <c r="L39" s="50">
        <v>123750</v>
      </c>
      <c r="M39" s="49" t="s">
        <v>2</v>
      </c>
      <c r="N39" s="74" t="s">
        <v>72</v>
      </c>
      <c r="O39" s="69">
        <v>120</v>
      </c>
      <c r="P39" s="49">
        <v>78</v>
      </c>
      <c r="Q39" s="49">
        <v>12</v>
      </c>
      <c r="R39" s="47" t="s">
        <v>87</v>
      </c>
    </row>
    <row r="40" spans="1:19" s="40" customFormat="1" ht="33" customHeight="1">
      <c r="A40" s="54" t="s">
        <v>66</v>
      </c>
      <c r="B40" s="67" t="s">
        <v>82</v>
      </c>
      <c r="C40" s="56">
        <v>12</v>
      </c>
      <c r="D40" s="54" t="s">
        <v>73</v>
      </c>
      <c r="E40" s="57">
        <v>100000</v>
      </c>
      <c r="F40" s="57">
        <v>0</v>
      </c>
      <c r="G40" s="57">
        <v>0</v>
      </c>
      <c r="H40" s="51">
        <f>E40</f>
        <v>100000</v>
      </c>
      <c r="I40" s="79" t="s">
        <v>151</v>
      </c>
      <c r="J40" s="60">
        <v>1</v>
      </c>
      <c r="K40" s="76"/>
      <c r="L40" s="57">
        <v>82500</v>
      </c>
      <c r="M40" s="56" t="s">
        <v>2</v>
      </c>
      <c r="N40" s="75" t="s">
        <v>72</v>
      </c>
      <c r="O40" s="71">
        <v>120</v>
      </c>
      <c r="P40" s="56">
        <v>78</v>
      </c>
      <c r="Q40" s="56">
        <v>8</v>
      </c>
      <c r="R40" s="47" t="s">
        <v>87</v>
      </c>
    </row>
    <row r="41" spans="1:19" s="110" customFormat="1" ht="33" customHeight="1" thickBot="1">
      <c r="A41" s="175" t="s">
        <v>140</v>
      </c>
      <c r="B41" s="176"/>
      <c r="C41" s="176"/>
      <c r="D41" s="177"/>
      <c r="E41" s="118">
        <f>SUM(E39:E40)</f>
        <v>400000</v>
      </c>
      <c r="F41" s="118">
        <f>SUM(F39:F40)</f>
        <v>0</v>
      </c>
      <c r="G41" s="118">
        <f>SUM(G39:G40)</f>
        <v>0</v>
      </c>
      <c r="H41" s="118">
        <f>SUM(H39:H40)</f>
        <v>250000</v>
      </c>
      <c r="I41" s="119"/>
      <c r="J41" s="119"/>
      <c r="K41" s="119"/>
      <c r="L41" s="118">
        <f>SUM(L39:L40)</f>
        <v>206250</v>
      </c>
      <c r="M41" s="119"/>
      <c r="N41" s="119"/>
      <c r="O41" s="120">
        <f>SUM(O39:O40)</f>
        <v>240</v>
      </c>
      <c r="P41" s="120">
        <f t="shared" ref="P41:Q41" si="13">SUM(P39:P40)</f>
        <v>156</v>
      </c>
      <c r="Q41" s="120">
        <f t="shared" si="13"/>
        <v>20</v>
      </c>
      <c r="R41" s="119"/>
    </row>
    <row r="42" spans="1:19" s="40" customFormat="1" ht="33" customHeight="1" thickBot="1">
      <c r="A42" s="144" t="s">
        <v>69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6"/>
    </row>
    <row r="43" spans="1:19" s="40" customFormat="1" ht="33" customHeight="1">
      <c r="A43" s="94" t="s">
        <v>145</v>
      </c>
      <c r="B43" s="95" t="s">
        <v>115</v>
      </c>
      <c r="C43" s="96" t="s">
        <v>83</v>
      </c>
      <c r="D43" s="97" t="s">
        <v>73</v>
      </c>
      <c r="E43" s="98">
        <v>15000</v>
      </c>
      <c r="F43" s="98">
        <v>0</v>
      </c>
      <c r="G43" s="98">
        <f>E43</f>
        <v>15000</v>
      </c>
      <c r="H43" s="92">
        <v>15000</v>
      </c>
      <c r="I43" s="129">
        <v>43132</v>
      </c>
      <c r="J43" s="99">
        <v>1</v>
      </c>
      <c r="K43" s="101"/>
      <c r="L43" s="98">
        <v>15000</v>
      </c>
      <c r="M43" s="93" t="s">
        <v>104</v>
      </c>
      <c r="N43" s="62" t="s">
        <v>124</v>
      </c>
      <c r="O43" s="100">
        <v>758</v>
      </c>
      <c r="P43" s="93">
        <v>658</v>
      </c>
      <c r="Q43" s="93">
        <v>8</v>
      </c>
      <c r="R43" s="90" t="s">
        <v>88</v>
      </c>
    </row>
    <row r="44" spans="1:19" s="110" customFormat="1" ht="33" customHeight="1" thickBot="1">
      <c r="A44" s="147" t="s">
        <v>146</v>
      </c>
      <c r="B44" s="147"/>
      <c r="C44" s="147"/>
      <c r="D44" s="147"/>
      <c r="E44" s="105">
        <f>SUM(E43)</f>
        <v>15000</v>
      </c>
      <c r="F44" s="105">
        <f t="shared" ref="F44:H44" si="14">SUM(F43)</f>
        <v>0</v>
      </c>
      <c r="G44" s="105">
        <f t="shared" si="14"/>
        <v>15000</v>
      </c>
      <c r="H44" s="105">
        <f t="shared" si="14"/>
        <v>15000</v>
      </c>
      <c r="I44" s="121"/>
      <c r="J44" s="107"/>
      <c r="K44" s="91"/>
      <c r="L44" s="105">
        <v>0</v>
      </c>
      <c r="M44" s="114"/>
      <c r="N44" s="122"/>
      <c r="O44" s="113">
        <f>SUM(O43)</f>
        <v>758</v>
      </c>
      <c r="P44" s="113">
        <f t="shared" ref="P44:Q44" si="15">SUM(P43)</f>
        <v>658</v>
      </c>
      <c r="Q44" s="113">
        <f t="shared" si="15"/>
        <v>8</v>
      </c>
      <c r="R44" s="117"/>
    </row>
    <row r="45" spans="1:19" s="40" customFormat="1" ht="33" customHeight="1" thickTop="1" thickBot="1">
      <c r="A45" s="148" t="s">
        <v>125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50"/>
    </row>
    <row r="46" spans="1:19" s="40" customFormat="1" ht="33" customHeight="1">
      <c r="A46" s="47" t="s">
        <v>126</v>
      </c>
      <c r="B46" s="48" t="s">
        <v>127</v>
      </c>
      <c r="C46" s="84" t="s">
        <v>154</v>
      </c>
      <c r="D46" s="47" t="s">
        <v>73</v>
      </c>
      <c r="E46" s="50">
        <v>750000</v>
      </c>
      <c r="F46" s="50">
        <v>0</v>
      </c>
      <c r="G46" s="50">
        <f>E46</f>
        <v>750000</v>
      </c>
      <c r="H46" s="50">
        <v>0</v>
      </c>
      <c r="I46" s="47" t="s">
        <v>117</v>
      </c>
      <c r="J46" s="126">
        <v>0</v>
      </c>
      <c r="K46" s="130"/>
      <c r="L46" s="50">
        <v>0</v>
      </c>
      <c r="M46" s="47" t="s">
        <v>133</v>
      </c>
      <c r="N46" s="47" t="s">
        <v>123</v>
      </c>
      <c r="O46" s="84">
        <v>758</v>
      </c>
      <c r="P46" s="84">
        <v>658</v>
      </c>
      <c r="Q46" s="84">
        <v>21</v>
      </c>
      <c r="R46" s="47" t="s">
        <v>89</v>
      </c>
    </row>
    <row r="47" spans="1:19" s="110" customFormat="1" ht="33" customHeight="1" thickBot="1">
      <c r="A47" s="151" t="s">
        <v>141</v>
      </c>
      <c r="B47" s="152"/>
      <c r="C47" s="152"/>
      <c r="D47" s="153"/>
      <c r="E47" s="105">
        <f>SUM(E46)</f>
        <v>750000</v>
      </c>
      <c r="F47" s="105">
        <f t="shared" ref="F47:H47" si="16">SUM(F46)</f>
        <v>0</v>
      </c>
      <c r="G47" s="105">
        <f t="shared" si="16"/>
        <v>750000</v>
      </c>
      <c r="H47" s="105">
        <f t="shared" si="16"/>
        <v>0</v>
      </c>
      <c r="I47" s="117"/>
      <c r="J47" s="117"/>
      <c r="K47" s="117"/>
      <c r="L47" s="105">
        <f>SUM(L46)</f>
        <v>0</v>
      </c>
      <c r="M47" s="117"/>
      <c r="N47" s="117"/>
      <c r="O47" s="114">
        <f>SUM(O46)</f>
        <v>758</v>
      </c>
      <c r="P47" s="114">
        <f t="shared" ref="P47:Q47" si="17">SUM(P46)</f>
        <v>658</v>
      </c>
      <c r="Q47" s="114">
        <f t="shared" si="17"/>
        <v>21</v>
      </c>
      <c r="R47" s="117"/>
    </row>
    <row r="48" spans="1:19" s="40" customFormat="1" ht="33" customHeight="1" thickTop="1" thickBot="1">
      <c r="A48" s="148" t="s">
        <v>128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50"/>
    </row>
    <row r="49" spans="1:19" s="40" customFormat="1" ht="33" customHeight="1">
      <c r="A49" s="47" t="s">
        <v>129</v>
      </c>
      <c r="B49" s="48" t="s">
        <v>131</v>
      </c>
      <c r="C49" s="84" t="s">
        <v>153</v>
      </c>
      <c r="D49" s="47" t="s">
        <v>73</v>
      </c>
      <c r="E49" s="50">
        <v>628500</v>
      </c>
      <c r="F49" s="50">
        <v>0</v>
      </c>
      <c r="G49" s="50">
        <f>E49</f>
        <v>628500</v>
      </c>
      <c r="H49" s="50">
        <v>0</v>
      </c>
      <c r="I49" s="47" t="s">
        <v>152</v>
      </c>
      <c r="J49" s="53">
        <v>0</v>
      </c>
      <c r="K49" s="103"/>
      <c r="L49" s="50">
        <v>0</v>
      </c>
      <c r="M49" s="47" t="s">
        <v>133</v>
      </c>
      <c r="N49" s="47" t="s">
        <v>123</v>
      </c>
      <c r="O49" s="84">
        <v>758</v>
      </c>
      <c r="P49" s="84">
        <v>658</v>
      </c>
      <c r="Q49" s="84">
        <v>8</v>
      </c>
      <c r="R49" s="47" t="s">
        <v>149</v>
      </c>
    </row>
    <row r="50" spans="1:19" s="70" customFormat="1" ht="33" customHeight="1">
      <c r="A50" s="55" t="s">
        <v>130</v>
      </c>
      <c r="B50" s="55" t="s">
        <v>132</v>
      </c>
      <c r="C50" s="56" t="s">
        <v>156</v>
      </c>
      <c r="D50" s="54" t="s">
        <v>73</v>
      </c>
      <c r="E50" s="57">
        <v>150000</v>
      </c>
      <c r="F50" s="57">
        <v>0</v>
      </c>
      <c r="G50" s="57">
        <v>0</v>
      </c>
      <c r="H50" s="57">
        <f>E50</f>
        <v>150000</v>
      </c>
      <c r="I50" s="54" t="s">
        <v>117</v>
      </c>
      <c r="J50" s="60">
        <v>0</v>
      </c>
      <c r="K50" s="104"/>
      <c r="L50" s="57">
        <v>0</v>
      </c>
      <c r="M50" s="54" t="s">
        <v>2</v>
      </c>
      <c r="N50" s="54" t="s">
        <v>123</v>
      </c>
      <c r="O50" s="59">
        <v>730</v>
      </c>
      <c r="P50" s="56">
        <v>599</v>
      </c>
      <c r="Q50" s="56">
        <v>10</v>
      </c>
      <c r="R50" s="54" t="s">
        <v>148</v>
      </c>
      <c r="S50" s="88"/>
    </row>
    <row r="51" spans="1:19" s="110" customFormat="1" ht="33" customHeight="1" thickBot="1">
      <c r="A51" s="172" t="s">
        <v>142</v>
      </c>
      <c r="B51" s="173"/>
      <c r="C51" s="173"/>
      <c r="D51" s="174"/>
      <c r="E51" s="123">
        <f>SUM(E49:E50)</f>
        <v>778500</v>
      </c>
      <c r="F51" s="123">
        <f t="shared" ref="F51:H51" si="18">SUM(F49:F50)</f>
        <v>0</v>
      </c>
      <c r="G51" s="123">
        <f t="shared" si="18"/>
        <v>628500</v>
      </c>
      <c r="H51" s="123">
        <f t="shared" si="18"/>
        <v>150000</v>
      </c>
      <c r="I51" s="124"/>
      <c r="J51" s="124"/>
      <c r="K51" s="124"/>
      <c r="L51" s="123">
        <f>SUM(L49:L50)</f>
        <v>0</v>
      </c>
      <c r="M51" s="124"/>
      <c r="N51" s="124"/>
      <c r="O51" s="125">
        <f>SUM(O49:O50)</f>
        <v>1488</v>
      </c>
      <c r="P51" s="125">
        <f t="shared" ref="P51:Q51" si="19">SUM(P49:P50)</f>
        <v>1257</v>
      </c>
      <c r="Q51" s="125">
        <f t="shared" si="19"/>
        <v>18</v>
      </c>
      <c r="R51" s="124"/>
    </row>
    <row r="52" spans="1:19" s="110" customFormat="1" ht="33" customHeight="1" thickTop="1">
      <c r="A52" s="168" t="s">
        <v>159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70"/>
    </row>
    <row r="53" spans="1:19" s="70" customFormat="1" ht="33" customHeight="1">
      <c r="A53" s="67" t="s">
        <v>160</v>
      </c>
      <c r="B53" s="67" t="s">
        <v>162</v>
      </c>
      <c r="C53" s="56"/>
      <c r="D53" s="56" t="s">
        <v>73</v>
      </c>
      <c r="E53" s="57">
        <v>224467</v>
      </c>
      <c r="F53" s="57"/>
      <c r="G53" s="57">
        <v>224467</v>
      </c>
      <c r="H53" s="57"/>
      <c r="I53" s="54" t="s">
        <v>164</v>
      </c>
      <c r="J53" s="60">
        <v>1</v>
      </c>
      <c r="K53" s="134"/>
      <c r="L53" s="57">
        <v>8000</v>
      </c>
      <c r="M53" s="54"/>
      <c r="N53" s="55" t="s">
        <v>165</v>
      </c>
      <c r="O53" s="56">
        <v>3</v>
      </c>
      <c r="P53" s="56">
        <v>2</v>
      </c>
      <c r="Q53" s="56">
        <v>3</v>
      </c>
      <c r="R53" s="54" t="s">
        <v>89</v>
      </c>
    </row>
    <row r="54" spans="1:19" s="70" customFormat="1" ht="33" customHeight="1">
      <c r="A54" s="133" t="s">
        <v>161</v>
      </c>
      <c r="B54" s="67" t="s">
        <v>163</v>
      </c>
      <c r="C54" s="56"/>
      <c r="D54" s="56" t="s">
        <v>73</v>
      </c>
      <c r="E54" s="57"/>
      <c r="F54" s="57"/>
      <c r="G54" s="57"/>
      <c r="H54" s="57"/>
      <c r="I54" s="54" t="s">
        <v>164</v>
      </c>
      <c r="J54" s="60">
        <v>1</v>
      </c>
      <c r="K54" s="134"/>
      <c r="L54" s="57">
        <v>9862.6</v>
      </c>
      <c r="M54" s="54"/>
      <c r="N54" s="55" t="s">
        <v>165</v>
      </c>
      <c r="O54" s="56">
        <v>8</v>
      </c>
      <c r="P54" s="56">
        <v>6</v>
      </c>
      <c r="Q54" s="56">
        <v>8</v>
      </c>
      <c r="R54" s="54" t="s">
        <v>89</v>
      </c>
    </row>
    <row r="55" spans="1:19" s="132" customFormat="1" ht="33" customHeight="1" thickBot="1">
      <c r="A55" s="135" t="s">
        <v>166</v>
      </c>
      <c r="B55" s="136"/>
      <c r="C55" s="128"/>
      <c r="D55" s="128"/>
      <c r="E55" s="105">
        <f>SUM(E53:E54)</f>
        <v>224467</v>
      </c>
      <c r="F55" s="105">
        <f t="shared" ref="F55:H55" si="20">SUM(F53:F54)</f>
        <v>0</v>
      </c>
      <c r="G55" s="105">
        <f t="shared" si="20"/>
        <v>224467</v>
      </c>
      <c r="H55" s="105">
        <f t="shared" si="20"/>
        <v>0</v>
      </c>
      <c r="I55" s="117"/>
      <c r="J55" s="128"/>
      <c r="K55" s="137"/>
      <c r="L55" s="105">
        <f>SUM(L53:L54)</f>
        <v>17862.599999999999</v>
      </c>
      <c r="M55" s="117"/>
      <c r="N55" s="115"/>
      <c r="O55" s="128">
        <f>SUM(O53:O54)</f>
        <v>11</v>
      </c>
      <c r="P55" s="128">
        <f t="shared" ref="P55:Q55" si="21">SUM(P53:P54)</f>
        <v>8</v>
      </c>
      <c r="Q55" s="128">
        <f t="shared" si="21"/>
        <v>11</v>
      </c>
      <c r="R55" s="117"/>
    </row>
    <row r="56" spans="1:19" s="70" customFormat="1" ht="33" customHeight="1" thickTop="1" thickBot="1">
      <c r="A56" s="93"/>
      <c r="B56" s="93"/>
      <c r="C56" s="93"/>
      <c r="D56" s="93"/>
      <c r="E56" s="98"/>
      <c r="F56" s="98"/>
      <c r="G56" s="98"/>
      <c r="H56" s="98"/>
      <c r="I56" s="90"/>
      <c r="J56" s="93"/>
      <c r="K56" s="90"/>
      <c r="L56" s="98"/>
      <c r="M56" s="90"/>
      <c r="N56" s="90"/>
      <c r="O56" s="93"/>
      <c r="P56" s="93"/>
      <c r="Q56" s="93"/>
      <c r="R56" s="90"/>
    </row>
    <row r="57" spans="1:19" s="110" customFormat="1" ht="33" customHeight="1" thickBot="1">
      <c r="A57" s="142" t="s">
        <v>144</v>
      </c>
      <c r="B57" s="143"/>
      <c r="C57" s="143"/>
      <c r="D57" s="143"/>
      <c r="E57" s="138">
        <f>E51+E47+E41+E37+E34+E31+E26+E22+E16+E44</f>
        <v>4664885</v>
      </c>
      <c r="F57" s="138">
        <f t="shared" ref="F57:H57" si="22">F51+F47+F41+F37+F34+F31+F26+F22+F16+F44</f>
        <v>0</v>
      </c>
      <c r="G57" s="138">
        <f>G51+G47+G41+G37+G34+G31+G26+G22+G16+G44+G55</f>
        <v>3989352</v>
      </c>
      <c r="H57" s="138">
        <f t="shared" si="22"/>
        <v>765000</v>
      </c>
      <c r="I57" s="138"/>
      <c r="J57" s="138"/>
      <c r="K57" s="138"/>
      <c r="L57" s="138">
        <f>L51+L47+L41+L37+L34+L31+L26+L22+L16+L44+L55</f>
        <v>399488.6</v>
      </c>
      <c r="M57" s="138"/>
      <c r="N57" s="138"/>
      <c r="O57" s="139">
        <f>O51+O47+O41+O37+O34+O31+O26+O22+O16+O44+O55</f>
        <v>7061</v>
      </c>
      <c r="P57" s="139">
        <f t="shared" ref="P57:Q57" si="23">P51+P47+P41+P37+P34+P31+P26+P22+P16+P44+P55</f>
        <v>6321</v>
      </c>
      <c r="Q57" s="139">
        <f t="shared" si="23"/>
        <v>237</v>
      </c>
      <c r="R57" s="140"/>
    </row>
    <row r="58" spans="1:19" s="40" customFormat="1" ht="3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9" s="40" customFormat="1" ht="33" customHeight="1">
      <c r="A59" s="2" t="s">
        <v>33</v>
      </c>
      <c r="B59" s="1"/>
      <c r="C59" s="1"/>
      <c r="D59" s="1"/>
      <c r="E59" s="12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9" s="40" customFormat="1" ht="33" customHeight="1">
      <c r="A60" s="27" t="s">
        <v>56</v>
      </c>
      <c r="B60" s="7"/>
      <c r="C60" s="7"/>
      <c r="D60" s="7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9">
      <c r="A61" s="29" t="s">
        <v>40</v>
      </c>
      <c r="B61" s="27"/>
      <c r="C61" s="27"/>
      <c r="D61" s="27"/>
    </row>
    <row r="62" spans="1:19">
      <c r="A62" s="29" t="s">
        <v>41</v>
      </c>
      <c r="B62" s="27"/>
      <c r="C62" s="27"/>
      <c r="D62" s="27"/>
    </row>
    <row r="63" spans="1:19">
      <c r="A63" s="29" t="s">
        <v>42</v>
      </c>
      <c r="B63" s="27"/>
      <c r="C63" s="27"/>
      <c r="D63" s="27"/>
    </row>
    <row r="64" spans="1:19">
      <c r="A64" s="29" t="s">
        <v>43</v>
      </c>
      <c r="B64" s="27"/>
      <c r="C64" s="27"/>
      <c r="D64" s="27"/>
    </row>
    <row r="65" spans="1:16">
      <c r="A65" s="29" t="s">
        <v>44</v>
      </c>
      <c r="B65" s="27"/>
      <c r="C65" s="27"/>
      <c r="D65" s="27"/>
    </row>
    <row r="66" spans="1:16">
      <c r="A66" s="29" t="s">
        <v>45</v>
      </c>
      <c r="B66" s="27"/>
      <c r="C66" s="27"/>
      <c r="D66" s="27"/>
    </row>
    <row r="67" spans="1:16">
      <c r="A67" s="29" t="s">
        <v>46</v>
      </c>
      <c r="B67" s="27"/>
      <c r="C67" s="27"/>
      <c r="D67" s="27"/>
    </row>
    <row r="68" spans="1:16">
      <c r="A68" s="29" t="s">
        <v>47</v>
      </c>
      <c r="B68" s="27"/>
      <c r="C68" s="27"/>
      <c r="D68" s="27"/>
    </row>
    <row r="69" spans="1:16">
      <c r="A69" s="29" t="s">
        <v>54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6">
      <c r="A70" s="29" t="s">
        <v>48</v>
      </c>
      <c r="B70" s="27"/>
      <c r="C70" s="27"/>
      <c r="D70" s="27"/>
    </row>
    <row r="71" spans="1:16">
      <c r="A71" s="29" t="s">
        <v>49</v>
      </c>
      <c r="B71" s="27"/>
      <c r="C71" s="27"/>
      <c r="D71" s="27"/>
    </row>
    <row r="72" spans="1:16">
      <c r="A72" s="29" t="s">
        <v>50</v>
      </c>
      <c r="B72" s="27"/>
      <c r="C72" s="27"/>
      <c r="D72" s="27"/>
    </row>
    <row r="73" spans="1:16">
      <c r="A73" s="29" t="s">
        <v>51</v>
      </c>
      <c r="B73" s="27"/>
      <c r="C73" s="27"/>
      <c r="D73" s="27"/>
    </row>
    <row r="74" spans="1:16">
      <c r="A74" s="29" t="s">
        <v>52</v>
      </c>
      <c r="B74" s="27"/>
      <c r="C74" s="27"/>
      <c r="D74" s="27"/>
    </row>
    <row r="75" spans="1:16">
      <c r="A75" s="28" t="s">
        <v>55</v>
      </c>
      <c r="B75" s="27"/>
      <c r="C75" s="27"/>
      <c r="D75" s="27"/>
    </row>
    <row r="76" spans="1:16">
      <c r="A76" s="29" t="s">
        <v>53</v>
      </c>
      <c r="B76" s="7"/>
      <c r="C76" s="7"/>
      <c r="D76" s="7"/>
    </row>
    <row r="78" spans="1:16" ht="19" thickBot="1">
      <c r="A78" s="3" t="s">
        <v>37</v>
      </c>
    </row>
    <row r="79" spans="1:16">
      <c r="A79" s="18" t="s">
        <v>6</v>
      </c>
      <c r="B79" s="18" t="s">
        <v>25</v>
      </c>
      <c r="C79" s="19" t="s">
        <v>26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3"/>
    </row>
    <row r="80" spans="1:16">
      <c r="A80" s="4" t="s">
        <v>20</v>
      </c>
      <c r="B80" s="21" t="s">
        <v>28</v>
      </c>
      <c r="C80" s="14" t="s">
        <v>169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5"/>
    </row>
    <row r="81" spans="1:19">
      <c r="A81" s="4" t="s">
        <v>21</v>
      </c>
      <c r="B81" s="24" t="s">
        <v>24</v>
      </c>
      <c r="C81" s="14" t="s">
        <v>31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5"/>
    </row>
    <row r="82" spans="1:19">
      <c r="A82" s="4" t="s">
        <v>22</v>
      </c>
      <c r="B82" s="26" t="s">
        <v>34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5"/>
    </row>
    <row r="83" spans="1:19" ht="19" thickBot="1">
      <c r="A83" s="4"/>
      <c r="B83" s="25" t="s">
        <v>35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7"/>
    </row>
    <row r="85" spans="1:19">
      <c r="B85" s="8" t="s">
        <v>23</v>
      </c>
    </row>
    <row r="86" spans="1:19">
      <c r="B86" s="9" t="s">
        <v>27</v>
      </c>
    </row>
    <row r="87" spans="1:19">
      <c r="B87" s="20" t="s">
        <v>29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9">
      <c r="B88" s="11" t="s">
        <v>30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90" spans="1:19">
      <c r="S90" s="10"/>
    </row>
    <row r="91" spans="1:19">
      <c r="S91" s="10"/>
    </row>
  </sheetData>
  <mergeCells count="25">
    <mergeCell ref="A22:D22"/>
    <mergeCell ref="A26:D26"/>
    <mergeCell ref="A52:R52"/>
    <mergeCell ref="A23:R23"/>
    <mergeCell ref="A38:R38"/>
    <mergeCell ref="A35:R35"/>
    <mergeCell ref="A32:R32"/>
    <mergeCell ref="A27:R27"/>
    <mergeCell ref="A31:D31"/>
    <mergeCell ref="A34:D34"/>
    <mergeCell ref="A51:D51"/>
    <mergeCell ref="A37:D37"/>
    <mergeCell ref="A41:D41"/>
    <mergeCell ref="O7:P7"/>
    <mergeCell ref="A1:D1"/>
    <mergeCell ref="A2:B2"/>
    <mergeCell ref="A9:R9"/>
    <mergeCell ref="A17:R17"/>
    <mergeCell ref="A16:D16"/>
    <mergeCell ref="A57:D57"/>
    <mergeCell ref="A42:R42"/>
    <mergeCell ref="A44:D44"/>
    <mergeCell ref="A45:R45"/>
    <mergeCell ref="A48:R48"/>
    <mergeCell ref="A47:D47"/>
  </mergeCells>
  <phoneticPr fontId="34" type="noConversion"/>
  <pageMargins left="0.71" right="0.71" top="0.75000000000000011" bottom="0.75000000000000011" header="0.31" footer="0.3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Momodou Sawaneh</dc:creator>
  <cp:lastModifiedBy>user</cp:lastModifiedBy>
  <cp:lastPrinted>2018-01-10T08:25:23Z</cp:lastPrinted>
  <dcterms:created xsi:type="dcterms:W3CDTF">2016-10-08T10:28:07Z</dcterms:created>
  <dcterms:modified xsi:type="dcterms:W3CDTF">2018-11-21T22:59:58Z</dcterms:modified>
</cp:coreProperties>
</file>