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wakio\Desktop\All files\MPG_2018..2019\PCDF Quaterly Output Reports\Jul-Sep 18\"/>
    </mc:Choice>
  </mc:AlternateContent>
  <bookViews>
    <workbookView xWindow="0" yWindow="0" windowWidth="28800" windowHeight="12135" tabRatio="819" activeTab="1"/>
  </bookViews>
  <sheets>
    <sheet name="Output report - FInancial" sheetId="2" r:id="rId1"/>
    <sheet name="Output report - Projects" sheetId="7" r:id="rId2"/>
  </sheets>
  <definedNames>
    <definedName name="_xlnm.Print_Area" localSheetId="0">'Output report - FInancial'!$B$2:$U$84</definedName>
    <definedName name="_xlnm.Print_Area" localSheetId="1">'Output report - Projects'!$B$2:$U$103</definedName>
    <definedName name="Sector">#REF!</definedName>
  </definedNames>
  <calcPr calcId="152511"/>
</workbook>
</file>

<file path=xl/calcChain.xml><?xml version="1.0" encoding="utf-8"?>
<calcChain xmlns="http://schemas.openxmlformats.org/spreadsheetml/2006/main">
  <c r="N58" i="7" l="1"/>
  <c r="N50" i="7"/>
  <c r="N41" i="7"/>
  <c r="N39" i="7"/>
  <c r="N37" i="7"/>
  <c r="O44" i="2"/>
  <c r="O43" i="2"/>
  <c r="N28" i="7"/>
  <c r="N27" i="7"/>
  <c r="N14" i="7"/>
  <c r="N13" i="7"/>
  <c r="N12" i="7"/>
  <c r="L34" i="7" l="1"/>
  <c r="N32" i="2"/>
  <c r="M32" i="2"/>
  <c r="L32" i="2"/>
  <c r="K32" i="2"/>
  <c r="K70" i="2"/>
  <c r="K72" i="2" s="1"/>
  <c r="L70" i="2"/>
  <c r="G71" i="2"/>
  <c r="L72" i="2" l="1"/>
  <c r="L17" i="7"/>
  <c r="L60" i="7"/>
  <c r="L35" i="7"/>
  <c r="L33" i="7"/>
  <c r="L32" i="7"/>
  <c r="L30" i="7"/>
  <c r="L22" i="7"/>
  <c r="L45" i="7"/>
  <c r="L62" i="7"/>
  <c r="L58" i="7"/>
  <c r="L56" i="7"/>
  <c r="L55" i="7"/>
  <c r="L54" i="7"/>
  <c r="L53" i="7"/>
  <c r="L51" i="7"/>
  <c r="L50" i="7"/>
  <c r="L49" i="7"/>
  <c r="L48" i="7"/>
  <c r="L46" i="7"/>
  <c r="L43" i="7"/>
  <c r="L42" i="7"/>
  <c r="L41" i="7"/>
  <c r="L40" i="7"/>
  <c r="L39" i="7"/>
  <c r="L38" i="7"/>
  <c r="L37" i="7"/>
  <c r="L36" i="7"/>
  <c r="L31" i="7"/>
  <c r="L29" i="7"/>
  <c r="L28" i="7"/>
  <c r="L27" i="7"/>
  <c r="L25" i="7"/>
  <c r="L24" i="7"/>
  <c r="L23" i="7"/>
  <c r="L21" i="7"/>
  <c r="L19" i="7"/>
  <c r="L18" i="7"/>
  <c r="L16" i="7"/>
  <c r="L15" i="7"/>
  <c r="L14" i="7"/>
  <c r="L13" i="7"/>
  <c r="L12" i="7"/>
  <c r="I27" i="2" l="1"/>
  <c r="I23" i="2"/>
  <c r="G68" i="2"/>
  <c r="I68" i="2"/>
  <c r="G67" i="2"/>
  <c r="I67" i="2" s="1"/>
  <c r="G66" i="2"/>
  <c r="I66" i="2"/>
  <c r="G65" i="2"/>
  <c r="I65" i="2" s="1"/>
  <c r="T65" i="2" s="1"/>
  <c r="G64" i="2"/>
  <c r="I64" i="2"/>
  <c r="G63" i="2"/>
  <c r="I63" i="2" s="1"/>
  <c r="G62" i="2"/>
  <c r="I62" i="2"/>
  <c r="G61" i="2"/>
  <c r="I61" i="2" s="1"/>
  <c r="G60" i="2"/>
  <c r="I60" i="2"/>
  <c r="G59" i="2"/>
  <c r="I59" i="2" s="1"/>
  <c r="G58" i="2"/>
  <c r="I58" i="2"/>
  <c r="G57" i="2"/>
  <c r="I57" i="2" s="1"/>
  <c r="T57" i="2" s="1"/>
  <c r="G56" i="2"/>
  <c r="I56" i="2"/>
  <c r="G55" i="2"/>
  <c r="I55" i="2" s="1"/>
  <c r="G53" i="2"/>
  <c r="I53" i="2" s="1"/>
  <c r="G52" i="2"/>
  <c r="I52" i="2"/>
  <c r="G51" i="2"/>
  <c r="I51" i="2" s="1"/>
  <c r="G50" i="2"/>
  <c r="I50" i="2"/>
  <c r="G49" i="2"/>
  <c r="I49" i="2" s="1"/>
  <c r="G48" i="2"/>
  <c r="I48" i="2"/>
  <c r="G47" i="2"/>
  <c r="I47" i="2" s="1"/>
  <c r="G46" i="2"/>
  <c r="I46" i="2"/>
  <c r="G45" i="2"/>
  <c r="I45" i="2" s="1"/>
  <c r="G44" i="2"/>
  <c r="I44" i="2"/>
  <c r="G43" i="2"/>
  <c r="I43" i="2" s="1"/>
  <c r="G42" i="2"/>
  <c r="I42" i="2"/>
  <c r="G41" i="2"/>
  <c r="I41" i="2" s="1"/>
  <c r="G40" i="2"/>
  <c r="I40" i="2"/>
  <c r="G39" i="2"/>
  <c r="I39" i="2" s="1"/>
  <c r="G38" i="2"/>
  <c r="I38" i="2"/>
  <c r="G37" i="2"/>
  <c r="I37" i="2" s="1"/>
  <c r="G36" i="2"/>
  <c r="I36" i="2"/>
  <c r="G35" i="2"/>
  <c r="I35" i="2" s="1"/>
  <c r="G34" i="2"/>
  <c r="F70" i="2"/>
  <c r="F32" i="2"/>
  <c r="F54" i="2"/>
  <c r="G54" i="2" s="1"/>
  <c r="G31" i="2"/>
  <c r="I31" i="2" s="1"/>
  <c r="G30" i="2"/>
  <c r="I30" i="2" s="1"/>
  <c r="G29" i="2"/>
  <c r="I29" i="2" s="1"/>
  <c r="G28" i="2"/>
  <c r="I28" i="2" s="1"/>
  <c r="G27" i="2"/>
  <c r="G26" i="2"/>
  <c r="I26" i="2" s="1"/>
  <c r="G25" i="2"/>
  <c r="I25" i="2" s="1"/>
  <c r="G24" i="2"/>
  <c r="I24" i="2" s="1"/>
  <c r="G23" i="2"/>
  <c r="E70" i="2"/>
  <c r="E32" i="2"/>
  <c r="I34" i="2"/>
  <c r="E12" i="2"/>
  <c r="E71" i="2" s="1"/>
  <c r="G10" i="2"/>
  <c r="G12" i="2" s="1"/>
  <c r="O71" i="2"/>
  <c r="R71" i="2" s="1"/>
  <c r="O55" i="2"/>
  <c r="R55" i="2" s="1"/>
  <c r="O30" i="2"/>
  <c r="R30" i="2" s="1"/>
  <c r="K18" i="2"/>
  <c r="L18" i="2"/>
  <c r="M18" i="2"/>
  <c r="N18" i="2"/>
  <c r="O31" i="2"/>
  <c r="R31" i="2" s="1"/>
  <c r="O49" i="2"/>
  <c r="R49" i="2" s="1"/>
  <c r="O47" i="2"/>
  <c r="R47" i="2" s="1"/>
  <c r="R43" i="2"/>
  <c r="O40" i="2"/>
  <c r="R40" i="2" s="1"/>
  <c r="T40" i="2" s="1"/>
  <c r="O33" i="2"/>
  <c r="Q32" i="2"/>
  <c r="O36" i="2"/>
  <c r="R36" i="2"/>
  <c r="T36" i="2" s="1"/>
  <c r="O37" i="2"/>
  <c r="R37" i="2" s="1"/>
  <c r="O38" i="2"/>
  <c r="R38" i="2" s="1"/>
  <c r="O39" i="2"/>
  <c r="R39" i="2" s="1"/>
  <c r="O41" i="2"/>
  <c r="R41" i="2" s="1"/>
  <c r="O42" i="2"/>
  <c r="R42" i="2" s="1"/>
  <c r="O45" i="2"/>
  <c r="R45" i="2" s="1"/>
  <c r="O46" i="2"/>
  <c r="R46" i="2" s="1"/>
  <c r="O48" i="2"/>
  <c r="R48" i="2"/>
  <c r="T48" i="2" s="1"/>
  <c r="O50" i="2"/>
  <c r="R50" i="2" s="1"/>
  <c r="O51" i="2"/>
  <c r="R51" i="2" s="1"/>
  <c r="O52" i="2"/>
  <c r="R52" i="2" s="1"/>
  <c r="O53" i="2"/>
  <c r="R53" i="2" s="1"/>
  <c r="O54" i="2"/>
  <c r="R54" i="2" s="1"/>
  <c r="O56" i="2"/>
  <c r="R56" i="2" s="1"/>
  <c r="T56" i="2" s="1"/>
  <c r="O57" i="2"/>
  <c r="R57" i="2" s="1"/>
  <c r="O58" i="2"/>
  <c r="R58" i="2" s="1"/>
  <c r="O59" i="2"/>
  <c r="R59" i="2"/>
  <c r="O60" i="2"/>
  <c r="R60" i="2"/>
  <c r="T60" i="2" s="1"/>
  <c r="O61" i="2"/>
  <c r="R61" i="2" s="1"/>
  <c r="O62" i="2"/>
  <c r="R62" i="2" s="1"/>
  <c r="O63" i="2"/>
  <c r="R63" i="2"/>
  <c r="O64" i="2"/>
  <c r="R64" i="2"/>
  <c r="T64" i="2" s="1"/>
  <c r="O65" i="2"/>
  <c r="R65" i="2" s="1"/>
  <c r="O66" i="2"/>
  <c r="R66" i="2" s="1"/>
  <c r="O67" i="2"/>
  <c r="R67" i="2" s="1"/>
  <c r="O68" i="2"/>
  <c r="R68" i="2" s="1"/>
  <c r="T68" i="2" s="1"/>
  <c r="O23" i="2"/>
  <c r="R23" i="2" s="1"/>
  <c r="O24" i="2"/>
  <c r="R24" i="2" s="1"/>
  <c r="O25" i="2"/>
  <c r="R25" i="2" s="1"/>
  <c r="O26" i="2"/>
  <c r="R26" i="2"/>
  <c r="O27" i="2"/>
  <c r="R27" i="2" s="1"/>
  <c r="O28" i="2"/>
  <c r="R28" i="2" s="1"/>
  <c r="O29" i="2"/>
  <c r="R29" i="2"/>
  <c r="O17" i="2"/>
  <c r="O16" i="2"/>
  <c r="H70" i="2"/>
  <c r="H32" i="2"/>
  <c r="M70" i="2"/>
  <c r="O35" i="2"/>
  <c r="R35" i="2"/>
  <c r="O34" i="2"/>
  <c r="R34" i="2"/>
  <c r="N70" i="2"/>
  <c r="N72" i="2" s="1"/>
  <c r="O70" i="2"/>
  <c r="F12" i="2"/>
  <c r="F71" i="2" s="1"/>
  <c r="F72" i="2" s="1"/>
  <c r="I11" i="2"/>
  <c r="Q70" i="2"/>
  <c r="H12" i="2"/>
  <c r="O32" i="2"/>
  <c r="R32" i="2" s="1"/>
  <c r="O15" i="2"/>
  <c r="O18" i="2" s="1"/>
  <c r="M72" i="2"/>
  <c r="H72" i="2"/>
  <c r="T37" i="2" l="1"/>
  <c r="T35" i="2"/>
  <c r="T43" i="2"/>
  <c r="T63" i="2"/>
  <c r="T41" i="2"/>
  <c r="T52" i="2"/>
  <c r="T59" i="2"/>
  <c r="T67" i="2"/>
  <c r="T31" i="2"/>
  <c r="T29" i="2"/>
  <c r="T26" i="2"/>
  <c r="T53" i="2"/>
  <c r="R70" i="2"/>
  <c r="T46" i="2"/>
  <c r="T25" i="2"/>
  <c r="T49" i="2"/>
  <c r="T39" i="2"/>
  <c r="T45" i="2"/>
  <c r="E72" i="2"/>
  <c r="T24" i="2"/>
  <c r="I32" i="2"/>
  <c r="T32" i="2" s="1"/>
  <c r="T28" i="2"/>
  <c r="I54" i="2"/>
  <c r="T54" i="2" s="1"/>
  <c r="G70" i="2"/>
  <c r="T38" i="2"/>
  <c r="T51" i="2"/>
  <c r="T55" i="2"/>
  <c r="T58" i="2"/>
  <c r="T66" i="2"/>
  <c r="O72" i="2"/>
  <c r="T61" i="2"/>
  <c r="T23" i="2"/>
  <c r="T30" i="2"/>
  <c r="T42" i="2"/>
  <c r="T47" i="2"/>
  <c r="T50" i="2"/>
  <c r="T62" i="2"/>
  <c r="T27" i="2"/>
  <c r="I10" i="2"/>
  <c r="I12" i="2" s="1"/>
  <c r="Q18" i="2" s="1"/>
  <c r="Q72" i="2"/>
  <c r="G32" i="2"/>
  <c r="T34" i="2"/>
  <c r="I70" i="2" l="1"/>
  <c r="T70" i="2" s="1"/>
  <c r="R72" i="2"/>
  <c r="I71" i="2"/>
  <c r="G72" i="2"/>
  <c r="I72" i="2" l="1"/>
  <c r="T72" i="2" s="1"/>
  <c r="T71" i="2"/>
  <c r="S74" i="2"/>
  <c r="S71" i="2"/>
  <c r="S32" i="2"/>
  <c r="S70" i="2"/>
</calcChain>
</file>

<file path=xl/sharedStrings.xml><?xml version="1.0" encoding="utf-8"?>
<sst xmlns="http://schemas.openxmlformats.org/spreadsheetml/2006/main" count="574" uniqueCount="255">
  <si>
    <t>ANNEX 8 - QUARTERLY FINANCIAL REPORTING FORMAT - PCDF</t>
    <phoneticPr fontId="2" type="noConversion"/>
  </si>
  <si>
    <t>PCDF  own contribution</t>
    <phoneticPr fontId="2" type="noConversion"/>
  </si>
  <si>
    <t>I. Administration</t>
    <phoneticPr fontId="2" type="noConversion"/>
  </si>
  <si>
    <t>Section B Receipts and payments</t>
    <phoneticPr fontId="2" type="noConversion"/>
  </si>
  <si>
    <t>Total</t>
    <phoneticPr fontId="2" type="noConversion"/>
  </si>
  <si>
    <t>Health</t>
  </si>
  <si>
    <t>Education</t>
  </si>
  <si>
    <t>PCDF Grant</t>
  </si>
  <si>
    <t>Total Budget</t>
  </si>
  <si>
    <t>Total Receipts</t>
  </si>
  <si>
    <t>Project Name</t>
  </si>
  <si>
    <t>Sector</t>
  </si>
  <si>
    <t>YEAR TO DATE (sum of Q1-Q4)</t>
  </si>
  <si>
    <t>Q1</t>
  </si>
  <si>
    <t>Q2</t>
  </si>
  <si>
    <t>Q3</t>
  </si>
  <si>
    <t>Q4</t>
  </si>
  <si>
    <t>Oustanding Commitments at the time of reporting</t>
  </si>
  <si>
    <t>Payments           +     Commitments</t>
  </si>
  <si>
    <t>Balance</t>
  </si>
  <si>
    <t>BUDGET</t>
  </si>
  <si>
    <t>Total Investments</t>
  </si>
  <si>
    <t>RECEIPTS AND PAYMENTS</t>
  </si>
  <si>
    <t>Administration</t>
  </si>
  <si>
    <t>Total Administration</t>
  </si>
  <si>
    <t>Total Service Delivery</t>
  </si>
  <si>
    <t>%</t>
  </si>
  <si>
    <t xml:space="preserve">REVISIONS / VIREMENTS </t>
  </si>
  <si>
    <t>FINAL BUDGET</t>
  </si>
  <si>
    <t>Receipts</t>
  </si>
  <si>
    <t>Payments</t>
  </si>
  <si>
    <t>Commitments</t>
  </si>
  <si>
    <t>Pmt + Cmt</t>
  </si>
  <si>
    <t>Balance Available</t>
  </si>
  <si>
    <t xml:space="preserve"> Total PCDF Expenditure</t>
  </si>
  <si>
    <t>INITIAL BUDGET (appropriated)</t>
  </si>
  <si>
    <t>PCDF Grant Utilized (%)</t>
  </si>
  <si>
    <t>NEW ANNUAL PCDF BUDGET</t>
  </si>
  <si>
    <t>Section B:</t>
  </si>
  <si>
    <t>Section A: Annual Budget</t>
  </si>
  <si>
    <t>FINANCIAL REPORTING FOR THE PROVINCIAL CAPACITY DEVELOPMENT FUND (PCDF)</t>
    <phoneticPr fontId="2" type="noConversion"/>
  </si>
  <si>
    <t>Agriculture</t>
  </si>
  <si>
    <t>Fisheries</t>
  </si>
  <si>
    <t>PCDF committed/carried fwd</t>
  </si>
  <si>
    <t xml:space="preserve">Bank Interest Earned </t>
  </si>
  <si>
    <t>Lands Office Survey Equipment</t>
  </si>
  <si>
    <t>Uhu Community High School Classroom</t>
  </si>
  <si>
    <t>Manakwai Community High</t>
  </si>
  <si>
    <t>Gwaidegale CHS Dormitory</t>
  </si>
  <si>
    <t>Busufo'osae Primary sch staff house</t>
  </si>
  <si>
    <t>Luaniua CHS Classroom</t>
  </si>
  <si>
    <t>Aimela Primary School Staff House</t>
  </si>
  <si>
    <t>Maoro Christian Community School Admin &amp; Library</t>
  </si>
  <si>
    <t>Arnon Atomea CHS Classroom</t>
  </si>
  <si>
    <t>Faiako CHS Classroom Building</t>
  </si>
  <si>
    <t>Faumamanu CHS Assembly Hall</t>
  </si>
  <si>
    <t>Fo'ondo Primary School Classroom Building</t>
  </si>
  <si>
    <t>Gounabusu CHS Assembly Hall</t>
  </si>
  <si>
    <t>Hautahe Primary School classroom</t>
  </si>
  <si>
    <t>Maka Primary School</t>
  </si>
  <si>
    <t>Uruuru Rural Clinic</t>
  </si>
  <si>
    <t>Gounatolo RHC Upgrade</t>
  </si>
  <si>
    <t>Pipisu RHC Completion</t>
  </si>
  <si>
    <t>Foubaba Health Centre</t>
  </si>
  <si>
    <t>Pelau Coconut Crushing Mill</t>
  </si>
  <si>
    <t>Kwalo Coconut Crushing Mill</t>
  </si>
  <si>
    <t>Marapona Coconut Crushing Mill</t>
  </si>
  <si>
    <t>Orotah Tabeu Crushing Mill</t>
  </si>
  <si>
    <t>Mata Football Stadium Upgrade</t>
  </si>
  <si>
    <t>Auki Market Fencing</t>
  </si>
  <si>
    <t>Sulufoloa Market Building</t>
  </si>
  <si>
    <t>Water Supply &amp; Sanitation</t>
  </si>
  <si>
    <t>PCDF</t>
  </si>
  <si>
    <t>Rokotanikeni Market Houses</t>
  </si>
  <si>
    <t>EDUCATION</t>
  </si>
  <si>
    <t>WATER SUPPLY AND SANITATION</t>
  </si>
  <si>
    <t>AGRICULTURE</t>
  </si>
  <si>
    <t>ENVIRONMENT &amp; CONSERVATION</t>
  </si>
  <si>
    <t>Fisheries Office Upgrade</t>
  </si>
  <si>
    <t xml:space="preserve">PCDF BUDGET b/f from previous FY </t>
  </si>
  <si>
    <r>
      <t>Receipts (</t>
    </r>
    <r>
      <rPr>
        <b/>
        <i/>
        <sz val="14"/>
        <rFont val="Arial"/>
        <family val="2"/>
      </rPr>
      <t>deposits into PCDF account</t>
    </r>
    <r>
      <rPr>
        <b/>
        <sz val="14"/>
        <rFont val="Arial"/>
        <family val="2"/>
      </rPr>
      <t>)</t>
    </r>
  </si>
  <si>
    <t xml:space="preserve">Staff House 2 </t>
  </si>
  <si>
    <t xml:space="preserve">Staff House 3 </t>
  </si>
  <si>
    <t xml:space="preserve">Staff House 4 </t>
  </si>
  <si>
    <t>Afio Sub Center</t>
  </si>
  <si>
    <t>Assembly Chambers Upgrade</t>
  </si>
  <si>
    <t>Treasury Office refurbishment</t>
  </si>
  <si>
    <t>SGS Jacob's ladder</t>
  </si>
  <si>
    <t>Manawai Habour Market</t>
  </si>
  <si>
    <t>Onelafa Classroom (completion)</t>
  </si>
  <si>
    <t>Busu Primary School Classroom</t>
  </si>
  <si>
    <t>Kakara CHS Classroom</t>
  </si>
  <si>
    <t>Works, transport &amp; Comm</t>
  </si>
  <si>
    <t>Busu Water Tank Project</t>
  </si>
  <si>
    <t>Nanakimae Water tank and rain catchment</t>
  </si>
  <si>
    <t>Afio Fisheries Center Rehabilitation</t>
  </si>
  <si>
    <t>Waihau Wildlife Conservation Research Centre Building</t>
  </si>
  <si>
    <t>Environment &amp; Conservation</t>
  </si>
  <si>
    <t>Sports</t>
  </si>
  <si>
    <t xml:space="preserve"> Section C: Appropriated Investments/Projects (20%)</t>
  </si>
  <si>
    <t>II. Service Delivery (75%)</t>
  </si>
  <si>
    <t>III. Investment Servicing Costs (5%)</t>
  </si>
  <si>
    <t>OUTPUT REPORTING FORMAT FOR THE PG DEVELOPMENT PROJECTS INCLUDING PCDF</t>
  </si>
  <si>
    <t>Malaita Province Quarterly Project Output Report</t>
  </si>
  <si>
    <t>Reporting period</t>
  </si>
  <si>
    <t>Position to fill the form</t>
  </si>
  <si>
    <t>Mr. Rodney Fono</t>
  </si>
  <si>
    <t>1. Reporting Table</t>
  </si>
  <si>
    <t>Name of project</t>
  </si>
  <si>
    <t>Planned Outputs (also Indicate whether it is New/Renovation)</t>
  </si>
  <si>
    <t>MTS targeting   (Nos 1-15)*</t>
  </si>
  <si>
    <t>Ward Name and location</t>
  </si>
  <si>
    <t>Approved Original Budget</t>
  </si>
  <si>
    <t>Approved Revised Budget</t>
  </si>
  <si>
    <t>Source of Funding  PCDF</t>
  </si>
  <si>
    <t>Other funding sources (OSR etc.)</t>
  </si>
  <si>
    <t>Implementation Period (original planned completion versus/ new expected date )</t>
  </si>
  <si>
    <t>%  Completed by end of quarter  (with outputs)</t>
  </si>
  <si>
    <t>Status (traffic light)*</t>
  </si>
  <si>
    <t>Expenditures to date (end of quarter)</t>
  </si>
  <si>
    <t>Procurement Method Used</t>
  </si>
  <si>
    <t>Contractor</t>
  </si>
  <si>
    <t>Estimated direct beneficiaries by gender</t>
  </si>
  <si>
    <t>Est. Full time job created by invest-ment</t>
  </si>
  <si>
    <t>Responsible Dept and person</t>
  </si>
  <si>
    <t>Male</t>
  </si>
  <si>
    <t>Female</t>
  </si>
  <si>
    <t>ADMINISTRATION</t>
  </si>
  <si>
    <t>Auki ward 1</t>
  </si>
  <si>
    <t>Green</t>
  </si>
  <si>
    <t>NCB</t>
  </si>
  <si>
    <t>Orange</t>
  </si>
  <si>
    <t>Rodney Fono</t>
  </si>
  <si>
    <t>A New survey Equipment</t>
  </si>
  <si>
    <t>George Hoatamauri- Lands</t>
  </si>
  <si>
    <t>Red</t>
  </si>
  <si>
    <t>MPGIS</t>
  </si>
  <si>
    <t>WORKS,TRANSPORT &amp; COMMUNICATION</t>
  </si>
  <si>
    <t>Picket Fencing around the new market</t>
  </si>
  <si>
    <t>Allen Bae</t>
  </si>
  <si>
    <t>Radefasu Ward 29- Sakafou</t>
  </si>
  <si>
    <t>Ward 19- Aiaisi- Manawai</t>
  </si>
  <si>
    <t>Yellow</t>
  </si>
  <si>
    <t>HEALTH AND MEDICAL</t>
  </si>
  <si>
    <t>ward 29-Radefasu-Fa'arau</t>
  </si>
  <si>
    <t>FISHERIES AND MARINE</t>
  </si>
  <si>
    <t>ward 22- Afio</t>
  </si>
  <si>
    <t>Waihau Wildlife Conservation Research Center</t>
  </si>
  <si>
    <t>WOMEN,YOUTH &amp; SPORTS</t>
  </si>
  <si>
    <t>Mata Football stadium</t>
  </si>
  <si>
    <t>2. Notes</t>
  </si>
  <si>
    <t>* MTS = Medium Term Strategy .  The 15 strategies in the MTS are shown below. Not all may relevant for at PG, and it is important that the PCDF investment menu is adhered with.</t>
  </si>
  <si>
    <t xml:space="preserve">Medium Term Strategy 1: Reinvigorate and increase the rate of inclusive economic growth </t>
  </si>
  <si>
    <t xml:space="preserve">Medium Term Strategy 2: Improve the environment for private sector development and increase investment opportunities for all Solomon Islanders. </t>
  </si>
  <si>
    <t xml:space="preserve">Medium Term Strategy 3: Expand and upgrade weather resilient infrastructure and utilities focused on access to productive resources and markets and to essential services </t>
  </si>
  <si>
    <t xml:space="preserve">Medium Term Strategy 4: Strengthen land reform and other programmes to encourage economic development in urban, rural and customary lands. </t>
  </si>
  <si>
    <t xml:space="preserve">Medium Term Strategy 5: Alleviate poverty, improve provision of basic needs and increase food security </t>
  </si>
  <si>
    <t xml:space="preserve">Medium Term Strategy 6: Increase employment and labour mobility opportunities in rural areas and improve the livelihoods of all Solomon Islanders. </t>
  </si>
  <si>
    <t xml:space="preserve">Medium Term Strategy 7: Improve gender equality and support the disadvantaged and the vulnerable. </t>
  </si>
  <si>
    <t xml:space="preserve">Medium Term Strategy 8: Ensure all Solomon Islanders have equitable access to quality health care; combat communicable and non-communicable diseases. </t>
  </si>
  <si>
    <t xml:space="preserve">Medium Term Strategy 9: Ensure all Solomon Islanders can access quality education and the nation’s manpower needs are sustainably met. </t>
  </si>
  <si>
    <t xml:space="preserve">Medium Term Strategy 10: Improve disaster and climate risk management including prevention, risk reduction, preparedness, response and recovery and adaptation as part of resilient development. </t>
  </si>
  <si>
    <t xml:space="preserve">Medium Term Strategy 11: Manage the environment in a sustainable resilient way and effectively respond to climate change. </t>
  </si>
  <si>
    <t xml:space="preserve">Medium Term Strategy 12: Efficient and effective public service with a sound corporate culture: The objective of this strategy is to enhance efficiency and effectiveness of public sector founded on principles of transparency, accountability, trustworthy and honesty. </t>
  </si>
  <si>
    <t xml:space="preserve">Medium Term Strategy 13: Reduce Corruption and improve governance at national, provincial and community levels: The objective of this strategy is to reduce corruption within government institutions and to instil a sound corporate culture at all levels </t>
  </si>
  <si>
    <t xml:space="preserve">Medium Term Strategy 14: Improve national unity, peace and stability at all levels: </t>
  </si>
  <si>
    <t xml:space="preserve">The objective of this strategy is to achieve a united and stable society based on mutual respect of our diverse cultural heritage. </t>
  </si>
  <si>
    <t xml:space="preserve">Medium Term Strategy 15: Improve national security, law and order and foreign relations: A healthy and productive society must have a high level of law and order. </t>
  </si>
  <si>
    <t>3. Comments on status*</t>
  </si>
  <si>
    <t>No.</t>
  </si>
  <si>
    <t>Status</t>
  </si>
  <si>
    <t>Comments</t>
  </si>
  <si>
    <t>No1</t>
  </si>
  <si>
    <t>All projects carry forward to 2018/2019 budget</t>
  </si>
  <si>
    <t>No2</t>
  </si>
  <si>
    <t>Project on track in all aspects</t>
  </si>
  <si>
    <t>No3</t>
  </si>
  <si>
    <t>All projects funds vire for completion of other projects including projects under the Admin Sector for Green House Renovation</t>
  </si>
  <si>
    <t>Aiaisi project incomplete</t>
  </si>
  <si>
    <t>Activity Traffic Light Status</t>
  </si>
  <si>
    <r>
      <t>(</t>
    </r>
    <r>
      <rPr>
        <b/>
        <sz val="14"/>
        <color indexed="21"/>
        <rFont val="Arial"/>
        <family val="2"/>
      </rPr>
      <t>Green,</t>
    </r>
    <r>
      <rPr>
        <b/>
        <sz val="14"/>
        <color indexed="8"/>
        <rFont val="Arial"/>
        <family val="2"/>
      </rPr>
      <t xml:space="preserve"> </t>
    </r>
    <r>
      <rPr>
        <sz val="14"/>
        <color indexed="34"/>
        <rFont val="Arial"/>
        <family val="2"/>
      </rPr>
      <t>Yellow</t>
    </r>
    <r>
      <rPr>
        <b/>
        <sz val="14"/>
        <color indexed="34"/>
        <rFont val="Arial"/>
        <family val="2"/>
      </rPr>
      <t xml:space="preserve">, </t>
    </r>
    <r>
      <rPr>
        <b/>
        <sz val="14"/>
        <color indexed="53"/>
        <rFont val="Arial"/>
        <family val="2"/>
      </rPr>
      <t>Orange</t>
    </r>
    <r>
      <rPr>
        <b/>
        <sz val="14"/>
        <color indexed="8"/>
        <rFont val="Arial"/>
        <family val="2"/>
      </rPr>
      <t xml:space="preserve">, </t>
    </r>
    <r>
      <rPr>
        <b/>
        <sz val="14"/>
        <color indexed="10"/>
        <rFont val="Arial"/>
        <family val="2"/>
      </rPr>
      <t>Red</t>
    </r>
    <r>
      <rPr>
        <b/>
        <sz val="14"/>
        <color indexed="8"/>
        <rFont val="Arial"/>
        <family val="2"/>
      </rPr>
      <t xml:space="preserve"> – see notes)</t>
    </r>
  </si>
  <si>
    <r>
      <t>GREEN</t>
    </r>
    <r>
      <rPr>
        <sz val="14"/>
        <color indexed="8"/>
        <rFont val="Arial"/>
        <family val="2"/>
      </rPr>
      <t xml:space="preserve"> (On track to be achieved on schedule.  Does not require comment but you may choose to comment),YELLOW (Some concerns about achievement on schedule. For advice only </t>
    </r>
  </si>
  <si>
    <r>
      <rPr>
        <sz val="14"/>
        <color indexed="8"/>
        <rFont val="Arial"/>
        <family val="2"/>
      </rPr>
      <t xml:space="preserve"> </t>
    </r>
    <r>
      <rPr>
        <sz val="14"/>
        <color indexed="53"/>
        <rFont val="Arial"/>
        <family val="2"/>
      </rPr>
      <t>ORANGE</t>
    </r>
    <r>
      <rPr>
        <sz val="14"/>
        <color indexed="8"/>
        <rFont val="Arial"/>
        <family val="2"/>
      </rPr>
      <t xml:space="preserve"> (Significant concerns about achievement on schedule. Requires comment explaining rating, and is for management attention) </t>
    </r>
    <r>
      <rPr>
        <sz val="14"/>
        <color indexed="10"/>
        <rFont val="Arial"/>
        <family val="2"/>
      </rPr>
      <t xml:space="preserve"> RED</t>
    </r>
    <r>
      <rPr>
        <sz val="14"/>
        <color indexed="8"/>
        <rFont val="Arial"/>
        <family val="2"/>
      </rPr>
      <t xml:space="preserve"> (Off Track to be achieved on schedule.  Requires comments explaining rating, mitigation strategies and management action)</t>
    </r>
  </si>
  <si>
    <t>April 2018 - March 2019</t>
  </si>
  <si>
    <t>Ward 23</t>
  </si>
  <si>
    <t>Auki- build a new 3 bedroom house</t>
  </si>
  <si>
    <t>Afio-Renovation of 2 staff houses</t>
  </si>
  <si>
    <t>Retention payment for completion of Assembly's Chambers</t>
  </si>
  <si>
    <t>Renovation of Auki Fisheries Office</t>
  </si>
  <si>
    <t>Reburbishment of Treasury Office</t>
  </si>
  <si>
    <t>Retention payment - Foot path connecting 3 communities</t>
  </si>
  <si>
    <t>Build a market to address gender balance to support women earn income</t>
  </si>
  <si>
    <t xml:space="preserve">Completion of 6 blocks classroom </t>
  </si>
  <si>
    <t>Retention payment for buidling completion</t>
  </si>
  <si>
    <t>Additional draw to complete 4 blocks classroom</t>
  </si>
  <si>
    <t>New construction for 6 blocks classroom (2 storeys)</t>
  </si>
  <si>
    <t>Build Assesmbly Hall for staff and students</t>
  </si>
  <si>
    <t>Retention payment for completion of project</t>
  </si>
  <si>
    <t>New - 150 Sanitation facilities for 5 communities</t>
  </si>
  <si>
    <t>Build a new clinic to replace the current run-down property</t>
  </si>
  <si>
    <t>Completion of double story clinic funded by other donors</t>
  </si>
  <si>
    <t>Provision of mill for income generation</t>
  </si>
  <si>
    <t>Completion of centre to provide income for fishermen</t>
  </si>
  <si>
    <t>Retention of payment for research centre completion</t>
  </si>
  <si>
    <t>Completion of an exisitng soccer pitch to engage youths in sports</t>
  </si>
  <si>
    <t>Ward 21- Afio</t>
  </si>
  <si>
    <t>Ward 25-Tai</t>
  </si>
  <si>
    <t>ward 14 Subobono/ Burianiasi</t>
  </si>
  <si>
    <t>ward 14 Subobono/  Burianiasi</t>
  </si>
  <si>
    <t xml:space="preserve">ward 24 Mareho </t>
  </si>
  <si>
    <t>ward 8 Maluu</t>
  </si>
  <si>
    <t xml:space="preserve">ward 28 Waneagu/ Sulanasina </t>
  </si>
  <si>
    <t xml:space="preserve">ward 31 Luaniua </t>
  </si>
  <si>
    <t>ward 30 Langalanga</t>
  </si>
  <si>
    <t xml:space="preserve">ward 2 Aimala </t>
  </si>
  <si>
    <t>ward 3 Buma</t>
  </si>
  <si>
    <t>ward 16 Faumamanu/kwai</t>
  </si>
  <si>
    <t>ward 7 Foondo/ Gwaiau</t>
  </si>
  <si>
    <t>ward 18 Waneagu/ Taelanasina</t>
  </si>
  <si>
    <t>ward 20 Are'are</t>
  </si>
  <si>
    <t>ward 4 Fauabu</t>
  </si>
  <si>
    <t>ward 23 Asimae</t>
  </si>
  <si>
    <t xml:space="preserve">ward 12 Fouenda </t>
  </si>
  <si>
    <t>ward 13 Sulufou/ kwarande</t>
  </si>
  <si>
    <r>
      <rPr>
        <sz val="14"/>
        <color theme="1"/>
        <rFont val="Arial"/>
        <family val="2"/>
      </rPr>
      <t>ward 32 Pelau</t>
    </r>
    <r>
      <rPr>
        <b/>
        <sz val="14"/>
        <color theme="1"/>
        <rFont val="Arial"/>
        <family val="2"/>
      </rPr>
      <t xml:space="preserve"> </t>
    </r>
  </si>
  <si>
    <t>Malaita Provincial Governament</t>
  </si>
  <si>
    <t>Prepared by : __________________________________________                    Date: _____________________</t>
  </si>
  <si>
    <t>Approved by: ______________________________________________                          Date: ______________________</t>
  </si>
  <si>
    <t>Prepared by: ……………………………………………. (CPO)</t>
  </si>
  <si>
    <t>Approved: …………………………………………………. (PS)</t>
  </si>
  <si>
    <t>…………………………………………………….. (PTR)</t>
  </si>
  <si>
    <t>2nd Quarter 2018/19</t>
  </si>
  <si>
    <t>Quarter: 2nd Quarter</t>
  </si>
  <si>
    <t>2018-19 - Period ending on 30th September 2018</t>
  </si>
  <si>
    <t>MARK BUILDERS CONSTRUCTION</t>
  </si>
  <si>
    <t>DAN QUALITY BUILDERS</t>
  </si>
  <si>
    <t>TD BUILDERS</t>
  </si>
  <si>
    <t>T-SMART CONSTRUCTION</t>
  </si>
  <si>
    <t>B2 LOGISTICS (CONTRACTOR)</t>
  </si>
  <si>
    <t>SUBS CONSTRUCTION</t>
  </si>
  <si>
    <t>UNIQUE ARCHITECT BUILDERS</t>
  </si>
  <si>
    <t>VIRTUAL MAN ENGINEERING &amp; CONSTRUCTION</t>
  </si>
  <si>
    <t>WAPOPO CARPENTERS</t>
  </si>
  <si>
    <t>C.MAUSI CONSTRUCTION</t>
  </si>
  <si>
    <t>SMART BUILDING &amp; JOINERY CONST</t>
  </si>
  <si>
    <t>AM GENERAL CONSTRUCTION</t>
  </si>
  <si>
    <t>MOUNTOL ENTERPRISES</t>
  </si>
  <si>
    <t>TT CONSTRUCTION</t>
  </si>
  <si>
    <t>HIGHLANDERS CONSTRUCTION</t>
  </si>
  <si>
    <t>DAH_C CONSTRUCTION</t>
  </si>
  <si>
    <t>WOODSTORM CONSTRUCTION</t>
  </si>
  <si>
    <t>JB CONSTRUCTION</t>
  </si>
  <si>
    <t>DAN QUALITY HOME BUILDERS</t>
  </si>
  <si>
    <t>AUDRIZ ENTERPRISES</t>
  </si>
  <si>
    <t>KB BUILDERS CONSTRUCTION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</si>
</sst>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(* #,##0_);_(* \(#,##0\);_(* &quot;-&quot;??_);_(@_)"/>
    <numFmt numFmtId="168" formatCode="_-* #,##0_-;\-* #,##0_-;_-* &quot;-&quot;??_-;_-@_-"/>
  </numFmts>
  <fonts count="26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i/>
      <u/>
      <sz val="14"/>
      <name val="Arial"/>
      <family val="2"/>
    </font>
    <font>
      <i/>
      <sz val="14"/>
      <name val="Arial"/>
      <family val="2"/>
    </font>
    <font>
      <u/>
      <sz val="14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b/>
      <sz val="14"/>
      <color indexed="21"/>
      <name val="Arial"/>
      <family val="2"/>
    </font>
    <font>
      <sz val="14"/>
      <color indexed="34"/>
      <name val="Arial"/>
      <family val="2"/>
    </font>
    <font>
      <b/>
      <sz val="14"/>
      <color indexed="34"/>
      <name val="Arial"/>
      <family val="2"/>
    </font>
    <font>
      <b/>
      <sz val="14"/>
      <color indexed="53"/>
      <name val="Arial"/>
      <family val="2"/>
    </font>
    <font>
      <b/>
      <sz val="14"/>
      <color indexed="10"/>
      <name val="Arial"/>
      <family val="2"/>
    </font>
    <font>
      <sz val="14"/>
      <color indexed="53"/>
      <name val="Arial"/>
      <family val="2"/>
    </font>
    <font>
      <sz val="14"/>
      <color indexed="10"/>
      <name val="Arial"/>
      <family val="2"/>
    </font>
    <font>
      <sz val="14"/>
      <color theme="1"/>
      <name val="Arial"/>
      <family val="2"/>
    </font>
    <font>
      <b/>
      <u/>
      <sz val="14"/>
      <color theme="1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sz val="14"/>
      <color rgb="FF00B050"/>
      <name val="Arial"/>
      <family val="2"/>
    </font>
    <font>
      <sz val="14"/>
      <color rgb="FFFFFF00"/>
      <name val="Arial"/>
      <family val="2"/>
    </font>
    <font>
      <i/>
      <sz val="14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66FF66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97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 applyProtection="1">
      <alignment vertical="center"/>
    </xf>
    <xf numFmtId="0" fontId="3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167" fontId="4" fillId="2" borderId="0" xfId="1" applyNumberFormat="1" applyFont="1" applyFill="1" applyBorder="1" applyAlignment="1" applyProtection="1">
      <alignment vertical="center"/>
      <protection locked="0"/>
    </xf>
    <xf numFmtId="167" fontId="4" fillId="0" borderId="0" xfId="1" applyNumberFormat="1" applyFont="1" applyBorder="1" applyAlignment="1" applyProtection="1">
      <alignment vertical="center"/>
    </xf>
    <xf numFmtId="0" fontId="4" fillId="0" borderId="0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167" fontId="4" fillId="2" borderId="1" xfId="1" applyNumberFormat="1" applyFont="1" applyFill="1" applyBorder="1" applyAlignment="1" applyProtection="1">
      <alignment vertical="center"/>
      <protection locked="0"/>
    </xf>
    <xf numFmtId="167" fontId="4" fillId="0" borderId="1" xfId="1" applyNumberFormat="1" applyFont="1" applyBorder="1" applyAlignment="1" applyProtection="1">
      <alignment vertical="center"/>
    </xf>
    <xf numFmtId="167" fontId="4" fillId="0" borderId="0" xfId="1" applyNumberFormat="1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67" fontId="4" fillId="3" borderId="0" xfId="1" applyNumberFormat="1" applyFont="1" applyFill="1" applyAlignment="1">
      <alignment vertical="center"/>
    </xf>
    <xf numFmtId="167" fontId="4" fillId="0" borderId="15" xfId="1" applyNumberFormat="1" applyFont="1" applyBorder="1" applyAlignment="1">
      <alignment vertical="center"/>
    </xf>
    <xf numFmtId="167" fontId="4" fillId="0" borderId="0" xfId="1" applyNumberFormat="1" applyFont="1" applyAlignment="1">
      <alignment vertical="center"/>
    </xf>
    <xf numFmtId="0" fontId="5" fillId="0" borderId="13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14" xfId="0" applyFont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4" fillId="0" borderId="13" xfId="0" applyFont="1" applyBorder="1" applyAlignment="1" applyProtection="1">
      <alignment vertical="center"/>
    </xf>
    <xf numFmtId="0" fontId="3" fillId="0" borderId="13" xfId="0" applyFont="1" applyBorder="1" applyAlignment="1" applyProtection="1">
      <alignment vertical="center"/>
    </xf>
    <xf numFmtId="9" fontId="4" fillId="0" borderId="0" xfId="0" applyNumberFormat="1" applyFont="1" applyBorder="1" applyAlignment="1" applyProtection="1">
      <alignment vertical="center"/>
    </xf>
    <xf numFmtId="0" fontId="6" fillId="0" borderId="13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167" fontId="5" fillId="0" borderId="0" xfId="1" applyNumberFormat="1" applyFont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</xf>
    <xf numFmtId="0" fontId="5" fillId="0" borderId="9" xfId="0" applyFont="1" applyBorder="1" applyAlignment="1" applyProtection="1">
      <alignment horizontal="center" vertical="center"/>
    </xf>
    <xf numFmtId="0" fontId="4" fillId="2" borderId="13" xfId="0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>
      <alignment vertical="center"/>
      <protection locked="0"/>
    </xf>
    <xf numFmtId="167" fontId="4" fillId="0" borderId="14" xfId="1" applyNumberFormat="1" applyFont="1" applyBorder="1" applyAlignment="1">
      <alignment vertical="center"/>
    </xf>
    <xf numFmtId="167" fontId="4" fillId="2" borderId="9" xfId="1" applyNumberFormat="1" applyFont="1" applyFill="1" applyBorder="1" applyAlignment="1" applyProtection="1">
      <alignment vertical="center"/>
      <protection locked="0"/>
    </xf>
    <xf numFmtId="167" fontId="4" fillId="0" borderId="9" xfId="1" applyNumberFormat="1" applyFont="1" applyBorder="1" applyAlignment="1" applyProtection="1">
      <alignment vertical="center"/>
    </xf>
    <xf numFmtId="0" fontId="4" fillId="0" borderId="9" xfId="0" applyFont="1" applyBorder="1" applyAlignment="1">
      <alignment vertical="center"/>
    </xf>
    <xf numFmtId="167" fontId="4" fillId="0" borderId="9" xfId="1" applyNumberFormat="1" applyFont="1" applyBorder="1" applyAlignment="1">
      <alignment vertical="center"/>
    </xf>
    <xf numFmtId="167" fontId="4" fillId="0" borderId="10" xfId="1" applyNumberFormat="1" applyFont="1" applyBorder="1" applyAlignment="1">
      <alignment vertical="center"/>
    </xf>
    <xf numFmtId="167" fontId="4" fillId="0" borderId="14" xfId="1" applyNumberFormat="1" applyFont="1" applyBorder="1" applyAlignment="1" applyProtection="1">
      <alignment vertical="center"/>
    </xf>
    <xf numFmtId="0" fontId="4" fillId="3" borderId="13" xfId="2" applyFont="1" applyFill="1" applyBorder="1" applyAlignment="1">
      <alignment vertical="center"/>
    </xf>
    <xf numFmtId="0" fontId="7" fillId="0" borderId="13" xfId="0" applyFont="1" applyBorder="1" applyAlignment="1" applyProtection="1">
      <alignment horizontal="left" vertical="center"/>
    </xf>
    <xf numFmtId="9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164" fontId="4" fillId="0" borderId="0" xfId="0" applyNumberFormat="1" applyFont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164" fontId="4" fillId="0" borderId="14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horizontal="right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0" xfId="0" applyFont="1" applyBorder="1" applyAlignment="1" applyProtection="1">
      <alignment vertical="center"/>
    </xf>
    <xf numFmtId="0" fontId="4" fillId="0" borderId="21" xfId="0" applyFont="1" applyBorder="1" applyAlignment="1">
      <alignment vertical="center"/>
    </xf>
    <xf numFmtId="14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44" fontId="4" fillId="0" borderId="0" xfId="0" applyNumberFormat="1" applyFont="1" applyAlignment="1">
      <alignment vertical="center"/>
    </xf>
    <xf numFmtId="167" fontId="4" fillId="2" borderId="0" xfId="1" applyNumberFormat="1" applyFont="1" applyFill="1" applyBorder="1" applyAlignment="1" applyProtection="1">
      <alignment vertical="center"/>
    </xf>
    <xf numFmtId="43" fontId="4" fillId="0" borderId="0" xfId="0" applyNumberFormat="1" applyFont="1" applyBorder="1" applyAlignment="1" applyProtection="1">
      <alignment vertical="center"/>
    </xf>
    <xf numFmtId="167" fontId="4" fillId="0" borderId="0" xfId="0" applyNumberFormat="1" applyFont="1" applyBorder="1" applyAlignment="1" applyProtection="1">
      <alignment vertical="center"/>
    </xf>
    <xf numFmtId="166" fontId="4" fillId="0" borderId="0" xfId="1" applyFont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9" fontId="19" fillId="0" borderId="0" xfId="3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19" fillId="5" borderId="23" xfId="0" applyFont="1" applyFill="1" applyBorder="1" applyAlignment="1">
      <alignment vertical="center"/>
    </xf>
    <xf numFmtId="0" fontId="19" fillId="0" borderId="23" xfId="0" applyFont="1" applyBorder="1" applyAlignment="1">
      <alignment vertical="center"/>
    </xf>
    <xf numFmtId="0" fontId="19" fillId="5" borderId="23" xfId="0" applyFont="1" applyFill="1" applyBorder="1" applyAlignment="1">
      <alignment horizontal="center" vertical="center"/>
    </xf>
    <xf numFmtId="0" fontId="19" fillId="0" borderId="23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3" fontId="19" fillId="0" borderId="23" xfId="1" applyNumberFormat="1" applyFont="1" applyBorder="1" applyAlignment="1">
      <alignment horizontal="center" vertical="center"/>
    </xf>
    <xf numFmtId="3" fontId="19" fillId="0" borderId="23" xfId="0" applyNumberFormat="1" applyFont="1" applyBorder="1" applyAlignment="1">
      <alignment horizontal="center" vertical="center"/>
    </xf>
    <xf numFmtId="9" fontId="19" fillId="0" borderId="23" xfId="3" applyFont="1" applyBorder="1" applyAlignment="1">
      <alignment horizontal="center" vertical="center"/>
    </xf>
    <xf numFmtId="3" fontId="19" fillId="0" borderId="23" xfId="1" applyNumberFormat="1" applyFont="1" applyBorder="1" applyAlignment="1">
      <alignment vertical="center"/>
    </xf>
    <xf numFmtId="168" fontId="19" fillId="0" borderId="23" xfId="1" applyNumberFormat="1" applyFont="1" applyBorder="1" applyAlignment="1">
      <alignment vertical="center"/>
    </xf>
    <xf numFmtId="3" fontId="19" fillId="0" borderId="23" xfId="0" applyNumberFormat="1" applyFont="1" applyBorder="1" applyAlignment="1">
      <alignment vertical="center"/>
    </xf>
    <xf numFmtId="0" fontId="19" fillId="5" borderId="23" xfId="0" applyFont="1" applyFill="1" applyBorder="1" applyAlignment="1">
      <alignment horizontal="center" vertical="center" wrapText="1"/>
    </xf>
    <xf numFmtId="3" fontId="19" fillId="5" borderId="23" xfId="0" applyNumberFormat="1" applyFont="1" applyFill="1" applyBorder="1" applyAlignment="1">
      <alignment vertical="center"/>
    </xf>
    <xf numFmtId="168" fontId="19" fillId="5" borderId="23" xfId="1" applyNumberFormat="1" applyFont="1" applyFill="1" applyBorder="1" applyAlignment="1">
      <alignment vertical="center"/>
    </xf>
    <xf numFmtId="0" fontId="19" fillId="5" borderId="0" xfId="0" applyFont="1" applyFill="1" applyAlignment="1">
      <alignment vertical="center"/>
    </xf>
    <xf numFmtId="0" fontId="19" fillId="0" borderId="2" xfId="0" applyFont="1" applyBorder="1" applyAlignment="1">
      <alignment vertical="center"/>
    </xf>
    <xf numFmtId="0" fontId="20" fillId="0" borderId="0" xfId="0" applyFont="1" applyAlignment="1">
      <alignment vertical="center"/>
    </xf>
    <xf numFmtId="9" fontId="19" fillId="0" borderId="0" xfId="3" applyFont="1" applyBorder="1" applyAlignment="1">
      <alignment horizontal="center" vertical="center"/>
    </xf>
    <xf numFmtId="0" fontId="19" fillId="0" borderId="20" xfId="0" applyFont="1" applyBorder="1" applyAlignment="1">
      <alignment vertical="center"/>
    </xf>
    <xf numFmtId="0" fontId="19" fillId="0" borderId="20" xfId="0" applyFont="1" applyBorder="1" applyAlignment="1">
      <alignment horizontal="center" vertical="center"/>
    </xf>
    <xf numFmtId="9" fontId="19" fillId="0" borderId="20" xfId="3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9" fillId="0" borderId="23" xfId="0" applyFont="1" applyBorder="1" applyAlignment="1">
      <alignment horizontal="left" vertical="center" wrapText="1"/>
    </xf>
    <xf numFmtId="0" fontId="19" fillId="5" borderId="23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167" fontId="19" fillId="0" borderId="0" xfId="1" applyNumberFormat="1" applyFont="1" applyBorder="1" applyAlignment="1">
      <alignment vertical="center"/>
    </xf>
    <xf numFmtId="167" fontId="19" fillId="0" borderId="0" xfId="1" applyNumberFormat="1" applyFont="1" applyAlignment="1">
      <alignment vertical="center"/>
    </xf>
    <xf numFmtId="167" fontId="19" fillId="0" borderId="23" xfId="1" applyNumberFormat="1" applyFont="1" applyBorder="1" applyAlignment="1">
      <alignment vertical="center"/>
    </xf>
    <xf numFmtId="167" fontId="19" fillId="5" borderId="23" xfId="1" applyNumberFormat="1" applyFont="1" applyFill="1" applyBorder="1" applyAlignment="1">
      <alignment horizontal="center" vertical="center" wrapText="1"/>
    </xf>
    <xf numFmtId="167" fontId="19" fillId="0" borderId="20" xfId="1" applyNumberFormat="1" applyFont="1" applyBorder="1" applyAlignment="1">
      <alignment vertical="center"/>
    </xf>
    <xf numFmtId="3" fontId="19" fillId="0" borderId="23" xfId="0" applyNumberFormat="1" applyFont="1" applyBorder="1" applyAlignment="1">
      <alignment horizontal="center" vertical="center" wrapText="1"/>
    </xf>
    <xf numFmtId="166" fontId="19" fillId="0" borderId="23" xfId="1" applyFont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19" fillId="5" borderId="0" xfId="0" applyFont="1" applyFill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3" fontId="19" fillId="5" borderId="23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center" vertical="center"/>
    </xf>
    <xf numFmtId="167" fontId="19" fillId="0" borderId="0" xfId="1" applyNumberFormat="1" applyFont="1" applyFill="1" applyAlignment="1">
      <alignment vertical="center"/>
    </xf>
    <xf numFmtId="9" fontId="19" fillId="0" borderId="0" xfId="3" applyFont="1" applyFill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167" fontId="19" fillId="0" borderId="0" xfId="1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21" fillId="0" borderId="0" xfId="0" applyFont="1" applyFill="1" applyAlignment="1">
      <alignment horizontal="left" vertical="center"/>
    </xf>
    <xf numFmtId="0" fontId="21" fillId="0" borderId="0" xfId="0" applyFont="1" applyFill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13" xfId="0" applyFont="1" applyBorder="1" applyAlignment="1">
      <alignment horizontal="right" vertical="center"/>
    </xf>
    <xf numFmtId="0" fontId="19" fillId="0" borderId="0" xfId="0" applyFont="1" applyBorder="1" applyAlignment="1">
      <alignment horizontal="left" vertical="center"/>
    </xf>
    <xf numFmtId="0" fontId="19" fillId="0" borderId="20" xfId="0" applyFont="1" applyFill="1" applyBorder="1" applyAlignment="1">
      <alignment horizontal="center" vertical="center"/>
    </xf>
    <xf numFmtId="9" fontId="19" fillId="12" borderId="23" xfId="0" applyNumberFormat="1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25" fillId="0" borderId="20" xfId="0" applyFont="1" applyBorder="1" applyAlignment="1">
      <alignment horizontal="left" vertical="center"/>
    </xf>
    <xf numFmtId="0" fontId="19" fillId="5" borderId="27" xfId="0" applyFont="1" applyFill="1" applyBorder="1" applyAlignment="1">
      <alignment vertical="center"/>
    </xf>
    <xf numFmtId="0" fontId="19" fillId="0" borderId="27" xfId="0" applyFont="1" applyBorder="1" applyAlignment="1">
      <alignment horizontal="center" vertical="center"/>
    </xf>
    <xf numFmtId="0" fontId="19" fillId="0" borderId="27" xfId="0" applyFont="1" applyBorder="1" applyAlignment="1">
      <alignment vertical="center"/>
    </xf>
    <xf numFmtId="0" fontId="19" fillId="5" borderId="27" xfId="0" applyFont="1" applyFill="1" applyBorder="1" applyAlignment="1">
      <alignment horizontal="center" vertical="center"/>
    </xf>
    <xf numFmtId="0" fontId="21" fillId="9" borderId="28" xfId="0" applyFont="1" applyFill="1" applyBorder="1" applyAlignment="1">
      <alignment vertical="center" wrapText="1"/>
    </xf>
    <xf numFmtId="0" fontId="22" fillId="9" borderId="29" xfId="0" applyFont="1" applyFill="1" applyBorder="1" applyAlignment="1">
      <alignment horizontal="center" vertical="center" wrapText="1"/>
    </xf>
    <xf numFmtId="0" fontId="21" fillId="9" borderId="29" xfId="0" applyFont="1" applyFill="1" applyBorder="1" applyAlignment="1">
      <alignment horizontal="center" vertical="center" wrapText="1"/>
    </xf>
    <xf numFmtId="167" fontId="21" fillId="9" borderId="29" xfId="1" applyNumberFormat="1" applyFont="1" applyFill="1" applyBorder="1" applyAlignment="1">
      <alignment horizontal="center" vertical="center" wrapText="1"/>
    </xf>
    <xf numFmtId="9" fontId="21" fillId="9" borderId="29" xfId="3" applyFont="1" applyFill="1" applyBorder="1" applyAlignment="1">
      <alignment horizontal="center" vertical="center" wrapText="1"/>
    </xf>
    <xf numFmtId="0" fontId="22" fillId="9" borderId="30" xfId="0" applyFont="1" applyFill="1" applyBorder="1" applyAlignment="1">
      <alignment horizontal="center" vertical="center" wrapText="1"/>
    </xf>
    <xf numFmtId="0" fontId="19" fillId="5" borderId="32" xfId="0" applyFont="1" applyFill="1" applyBorder="1" applyAlignment="1">
      <alignment vertical="center"/>
    </xf>
    <xf numFmtId="0" fontId="19" fillId="0" borderId="33" xfId="0" applyFont="1" applyBorder="1" applyAlignment="1">
      <alignment vertical="center" wrapText="1"/>
    </xf>
    <xf numFmtId="0" fontId="19" fillId="0" borderId="34" xfId="0" applyFont="1" applyBorder="1" applyAlignment="1">
      <alignment vertical="center" wrapText="1"/>
    </xf>
    <xf numFmtId="0" fontId="19" fillId="0" borderId="34" xfId="0" applyFont="1" applyBorder="1" applyAlignment="1">
      <alignment vertical="center"/>
    </xf>
    <xf numFmtId="0" fontId="19" fillId="5" borderId="33" xfId="0" applyFont="1" applyFill="1" applyBorder="1" applyAlignment="1">
      <alignment vertical="center" wrapText="1"/>
    </xf>
    <xf numFmtId="0" fontId="19" fillId="5" borderId="34" xfId="0" applyFont="1" applyFill="1" applyBorder="1" applyAlignment="1">
      <alignment vertical="center"/>
    </xf>
    <xf numFmtId="0" fontId="19" fillId="0" borderId="35" xfId="0" applyFont="1" applyBorder="1" applyAlignment="1">
      <alignment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7" fontId="19" fillId="0" borderId="5" xfId="1" applyNumberFormat="1" applyFont="1" applyBorder="1" applyAlignment="1">
      <alignment vertical="center"/>
    </xf>
    <xf numFmtId="3" fontId="19" fillId="0" borderId="5" xfId="1" applyNumberFormat="1" applyFont="1" applyBorder="1" applyAlignment="1">
      <alignment horizontal="center" vertical="center"/>
    </xf>
    <xf numFmtId="0" fontId="19" fillId="0" borderId="5" xfId="0" applyFont="1" applyBorder="1" applyAlignment="1">
      <alignment vertical="center"/>
    </xf>
    <xf numFmtId="9" fontId="19" fillId="0" borderId="5" xfId="3" applyFont="1" applyBorder="1" applyAlignment="1">
      <alignment horizontal="center" vertical="center"/>
    </xf>
    <xf numFmtId="9" fontId="19" fillId="12" borderId="5" xfId="0" applyNumberFormat="1" applyFont="1" applyFill="1" applyBorder="1" applyAlignment="1">
      <alignment horizontal="center" vertical="center"/>
    </xf>
    <xf numFmtId="3" fontId="19" fillId="0" borderId="5" xfId="0" applyNumberFormat="1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19" fillId="0" borderId="36" xfId="0" applyFont="1" applyBorder="1" applyAlignment="1">
      <alignment vertical="center" wrapText="1"/>
    </xf>
    <xf numFmtId="0" fontId="19" fillId="0" borderId="37" xfId="0" applyFont="1" applyBorder="1" applyAlignment="1">
      <alignment horizontal="left" vertical="center" wrapText="1"/>
    </xf>
    <xf numFmtId="0" fontId="19" fillId="0" borderId="37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 wrapText="1"/>
    </xf>
    <xf numFmtId="167" fontId="19" fillId="0" borderId="37" xfId="1" applyNumberFormat="1" applyFont="1" applyBorder="1" applyAlignment="1">
      <alignment vertical="center"/>
    </xf>
    <xf numFmtId="3" fontId="19" fillId="0" borderId="37" xfId="0" applyNumberFormat="1" applyFont="1" applyBorder="1" applyAlignment="1">
      <alignment vertical="center"/>
    </xf>
    <xf numFmtId="3" fontId="19" fillId="0" borderId="37" xfId="1" applyNumberFormat="1" applyFont="1" applyBorder="1" applyAlignment="1">
      <alignment horizontal="center" vertical="center"/>
    </xf>
    <xf numFmtId="0" fontId="19" fillId="0" borderId="37" xfId="0" applyFont="1" applyBorder="1" applyAlignment="1">
      <alignment vertical="center"/>
    </xf>
    <xf numFmtId="9" fontId="19" fillId="0" borderId="37" xfId="3" applyFont="1" applyBorder="1" applyAlignment="1">
      <alignment horizontal="center" vertical="center"/>
    </xf>
    <xf numFmtId="9" fontId="19" fillId="12" borderId="37" xfId="0" applyNumberFormat="1" applyFont="1" applyFill="1" applyBorder="1" applyAlignment="1">
      <alignment horizontal="center" vertical="center"/>
    </xf>
    <xf numFmtId="0" fontId="19" fillId="0" borderId="38" xfId="0" applyFont="1" applyBorder="1" applyAlignment="1">
      <alignment vertical="center"/>
    </xf>
    <xf numFmtId="0" fontId="19" fillId="0" borderId="3" xfId="0" applyFont="1" applyBorder="1" applyAlignment="1">
      <alignment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167" fontId="19" fillId="0" borderId="4" xfId="1" applyNumberFormat="1" applyFont="1" applyBorder="1" applyAlignment="1">
      <alignment vertical="center"/>
    </xf>
    <xf numFmtId="3" fontId="19" fillId="0" borderId="4" xfId="1" applyNumberFormat="1" applyFont="1" applyBorder="1" applyAlignment="1">
      <alignment horizontal="center" vertical="center"/>
    </xf>
    <xf numFmtId="0" fontId="19" fillId="0" borderId="4" xfId="0" applyFont="1" applyBorder="1" applyAlignment="1">
      <alignment vertical="center"/>
    </xf>
    <xf numFmtId="9" fontId="19" fillId="0" borderId="4" xfId="3" applyFont="1" applyBorder="1" applyAlignment="1">
      <alignment horizontal="center" vertical="center"/>
    </xf>
    <xf numFmtId="9" fontId="19" fillId="12" borderId="4" xfId="0" applyNumberFormat="1" applyFont="1" applyFill="1" applyBorder="1" applyAlignment="1">
      <alignment horizontal="center" vertical="center"/>
    </xf>
    <xf numFmtId="3" fontId="19" fillId="0" borderId="4" xfId="0" applyNumberFormat="1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19" fillId="5" borderId="5" xfId="0" applyFont="1" applyFill="1" applyBorder="1" applyAlignment="1">
      <alignment horizontal="left" vertical="center" wrapText="1"/>
    </xf>
    <xf numFmtId="168" fontId="19" fillId="0" borderId="4" xfId="1" applyNumberFormat="1" applyFont="1" applyBorder="1" applyAlignment="1">
      <alignment vertical="center"/>
    </xf>
    <xf numFmtId="3" fontId="19" fillId="0" borderId="5" xfId="0" applyNumberFormat="1" applyFont="1" applyBorder="1" applyAlignment="1">
      <alignment horizontal="center" vertical="center"/>
    </xf>
    <xf numFmtId="0" fontId="19" fillId="5" borderId="31" xfId="0" applyFont="1" applyFill="1" applyBorder="1" applyAlignment="1">
      <alignment vertical="center" wrapText="1"/>
    </xf>
    <xf numFmtId="0" fontId="19" fillId="5" borderId="27" xfId="0" applyFont="1" applyFill="1" applyBorder="1" applyAlignment="1">
      <alignment horizontal="left" vertical="center" wrapText="1"/>
    </xf>
    <xf numFmtId="0" fontId="21" fillId="5" borderId="27" xfId="0" applyFont="1" applyFill="1" applyBorder="1" applyAlignment="1">
      <alignment horizontal="center" vertical="center" wrapText="1"/>
    </xf>
    <xf numFmtId="167" fontId="19" fillId="5" borderId="27" xfId="1" applyNumberFormat="1" applyFont="1" applyFill="1" applyBorder="1" applyAlignment="1">
      <alignment horizontal="center" vertical="center" wrapText="1"/>
    </xf>
    <xf numFmtId="3" fontId="19" fillId="0" borderId="27" xfId="1" applyNumberFormat="1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 wrapText="1"/>
    </xf>
    <xf numFmtId="9" fontId="19" fillId="0" borderId="27" xfId="3" applyFont="1" applyBorder="1" applyAlignment="1">
      <alignment horizontal="center" vertical="center"/>
    </xf>
    <xf numFmtId="9" fontId="19" fillId="12" borderId="27" xfId="0" applyNumberFormat="1" applyFont="1" applyFill="1" applyBorder="1" applyAlignment="1">
      <alignment horizontal="center" vertical="center"/>
    </xf>
    <xf numFmtId="0" fontId="19" fillId="5" borderId="27" xfId="0" applyFont="1" applyFill="1" applyBorder="1" applyAlignment="1">
      <alignment horizontal="center" vertical="center" wrapText="1"/>
    </xf>
    <xf numFmtId="168" fontId="19" fillId="5" borderId="27" xfId="1" applyNumberFormat="1" applyFont="1" applyFill="1" applyBorder="1" applyAlignment="1">
      <alignment vertical="center"/>
    </xf>
    <xf numFmtId="3" fontId="19" fillId="5" borderId="27" xfId="0" applyNumberFormat="1" applyFont="1" applyFill="1" applyBorder="1" applyAlignment="1">
      <alignment horizontal="center" vertical="center" wrapText="1"/>
    </xf>
    <xf numFmtId="3" fontId="19" fillId="0" borderId="5" xfId="0" applyNumberFormat="1" applyFont="1" applyBorder="1" applyAlignment="1">
      <alignment horizontal="center" vertical="center" wrapText="1"/>
    </xf>
    <xf numFmtId="0" fontId="19" fillId="0" borderId="35" xfId="0" applyFont="1" applyFill="1" applyBorder="1" applyAlignment="1">
      <alignment vertical="center" wrapText="1"/>
    </xf>
    <xf numFmtId="0" fontId="19" fillId="0" borderId="5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167" fontId="19" fillId="0" borderId="5" xfId="1" applyNumberFormat="1" applyFont="1" applyFill="1" applyBorder="1" applyAlignment="1">
      <alignment vertical="center"/>
    </xf>
    <xf numFmtId="3" fontId="19" fillId="0" borderId="5" xfId="0" applyNumberFormat="1" applyFont="1" applyFill="1" applyBorder="1" applyAlignment="1">
      <alignment vertical="center"/>
    </xf>
    <xf numFmtId="0" fontId="19" fillId="0" borderId="5" xfId="0" applyFont="1" applyFill="1" applyBorder="1" applyAlignment="1">
      <alignment vertical="center"/>
    </xf>
    <xf numFmtId="3" fontId="19" fillId="5" borderId="27" xfId="0" applyNumberFormat="1" applyFont="1" applyFill="1" applyBorder="1" applyAlignment="1">
      <alignment vertical="center"/>
    </xf>
    <xf numFmtId="0" fontId="19" fillId="0" borderId="31" xfId="0" applyFont="1" applyBorder="1" applyAlignment="1">
      <alignment vertical="center" wrapText="1"/>
    </xf>
    <xf numFmtId="0" fontId="19" fillId="0" borderId="27" xfId="0" applyFont="1" applyBorder="1" applyAlignment="1">
      <alignment horizontal="left" vertical="center" wrapText="1"/>
    </xf>
    <xf numFmtId="167" fontId="19" fillId="0" borderId="27" xfId="1" applyNumberFormat="1" applyFont="1" applyBorder="1" applyAlignment="1">
      <alignment vertical="center"/>
    </xf>
    <xf numFmtId="3" fontId="19" fillId="0" borderId="27" xfId="0" applyNumberFormat="1" applyFont="1" applyBorder="1" applyAlignment="1">
      <alignment vertical="center"/>
    </xf>
    <xf numFmtId="0" fontId="21" fillId="5" borderId="4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vertical="center"/>
    </xf>
    <xf numFmtId="167" fontId="19" fillId="0" borderId="27" xfId="1" applyNumberFormat="1" applyFont="1" applyBorder="1" applyAlignment="1">
      <alignment horizontal="right" vertical="center"/>
    </xf>
    <xf numFmtId="3" fontId="19" fillId="0" borderId="27" xfId="1" applyNumberFormat="1" applyFont="1" applyBorder="1" applyAlignment="1">
      <alignment horizontal="right" vertical="center"/>
    </xf>
    <xf numFmtId="3" fontId="19" fillId="0" borderId="27" xfId="0" applyNumberFormat="1" applyFont="1" applyBorder="1" applyAlignment="1">
      <alignment horizontal="center" vertical="center"/>
    </xf>
    <xf numFmtId="168" fontId="19" fillId="0" borderId="27" xfId="1" applyNumberFormat="1" applyFont="1" applyBorder="1" applyAlignment="1">
      <alignment horizontal="center" vertical="center"/>
    </xf>
    <xf numFmtId="0" fontId="19" fillId="0" borderId="32" xfId="0" applyFont="1" applyBorder="1" applyAlignment="1">
      <alignment vertical="center" wrapText="1"/>
    </xf>
    <xf numFmtId="0" fontId="19" fillId="6" borderId="24" xfId="0" applyFont="1" applyFill="1" applyBorder="1" applyAlignment="1">
      <alignment horizontal="left" vertical="center"/>
    </xf>
    <xf numFmtId="0" fontId="19" fillId="7" borderId="24" xfId="0" applyFont="1" applyFill="1" applyBorder="1" applyAlignment="1">
      <alignment horizontal="left" vertical="center"/>
    </xf>
    <xf numFmtId="0" fontId="19" fillId="8" borderId="42" xfId="0" applyFont="1" applyFill="1" applyBorder="1" applyAlignment="1">
      <alignment horizontal="left" vertical="center"/>
    </xf>
    <xf numFmtId="0" fontId="19" fillId="0" borderId="43" xfId="0" applyFont="1" applyBorder="1" applyAlignment="1">
      <alignment vertical="center"/>
    </xf>
    <xf numFmtId="0" fontId="19" fillId="0" borderId="44" xfId="0" applyFont="1" applyBorder="1" applyAlignment="1">
      <alignment vertical="center"/>
    </xf>
    <xf numFmtId="0" fontId="19" fillId="0" borderId="45" xfId="0" applyFont="1" applyBorder="1" applyAlignment="1">
      <alignment vertical="center"/>
    </xf>
    <xf numFmtId="0" fontId="19" fillId="4" borderId="25" xfId="0" applyFont="1" applyFill="1" applyBorder="1" applyAlignment="1">
      <alignment horizontal="left" vertical="center"/>
    </xf>
    <xf numFmtId="0" fontId="21" fillId="11" borderId="26" xfId="0" applyFont="1" applyFill="1" applyBorder="1" applyAlignment="1">
      <alignment vertical="center"/>
    </xf>
    <xf numFmtId="0" fontId="21" fillId="11" borderId="46" xfId="0" applyFont="1" applyFill="1" applyBorder="1" applyAlignment="1">
      <alignment horizontal="left" vertical="center"/>
    </xf>
    <xf numFmtId="0" fontId="21" fillId="11" borderId="40" xfId="0" applyFont="1" applyFill="1" applyBorder="1" applyAlignment="1">
      <alignment horizontal="center" vertical="center"/>
    </xf>
    <xf numFmtId="0" fontId="19" fillId="11" borderId="40" xfId="0" applyFont="1" applyFill="1" applyBorder="1" applyAlignment="1">
      <alignment horizontal="center" vertical="center"/>
    </xf>
    <xf numFmtId="167" fontId="19" fillId="11" borderId="40" xfId="1" applyNumberFormat="1" applyFont="1" applyFill="1" applyBorder="1" applyAlignment="1">
      <alignment vertical="center"/>
    </xf>
    <xf numFmtId="0" fontId="19" fillId="11" borderId="40" xfId="0" applyFont="1" applyFill="1" applyBorder="1" applyAlignment="1">
      <alignment vertical="center"/>
    </xf>
    <xf numFmtId="9" fontId="19" fillId="11" borderId="40" xfId="3" applyFont="1" applyFill="1" applyBorder="1" applyAlignment="1">
      <alignment horizontal="center" vertical="center"/>
    </xf>
    <xf numFmtId="0" fontId="19" fillId="11" borderId="41" xfId="0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vertical="center"/>
    </xf>
    <xf numFmtId="167" fontId="19" fillId="5" borderId="0" xfId="1" applyNumberFormat="1" applyFont="1" applyFill="1" applyBorder="1" applyAlignment="1">
      <alignment vertical="center"/>
    </xf>
    <xf numFmtId="9" fontId="19" fillId="5" borderId="0" xfId="3" applyFont="1" applyFill="1" applyBorder="1" applyAlignment="1">
      <alignment horizontal="center" vertical="center"/>
    </xf>
    <xf numFmtId="0" fontId="21" fillId="5" borderId="0" xfId="0" applyFont="1" applyFill="1" applyBorder="1" applyAlignment="1">
      <alignment vertical="center"/>
    </xf>
    <xf numFmtId="0" fontId="19" fillId="5" borderId="13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67" fontId="5" fillId="0" borderId="9" xfId="1" applyNumberFormat="1" applyFont="1" applyBorder="1" applyAlignment="1" applyProtection="1">
      <alignment horizontal="center" vertical="center" wrapText="1"/>
    </xf>
    <xf numFmtId="167" fontId="5" fillId="0" borderId="9" xfId="1" applyNumberFormat="1" applyFont="1" applyFill="1" applyBorder="1" applyAlignment="1" applyProtection="1">
      <alignment horizontal="center" vertical="center" wrapText="1"/>
    </xf>
    <xf numFmtId="167" fontId="5" fillId="0" borderId="0" xfId="1" applyNumberFormat="1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167" fontId="4" fillId="3" borderId="0" xfId="1" applyNumberFormat="1" applyFont="1" applyFill="1" applyBorder="1" applyAlignment="1" applyProtection="1">
      <alignment vertical="center"/>
    </xf>
    <xf numFmtId="167" fontId="5" fillId="3" borderId="0" xfId="1" applyNumberFormat="1" applyFont="1" applyFill="1" applyBorder="1" applyAlignment="1">
      <alignment vertical="center"/>
    </xf>
    <xf numFmtId="167" fontId="5" fillId="0" borderId="0" xfId="1" applyNumberFormat="1" applyFont="1" applyBorder="1" applyAlignment="1">
      <alignment vertical="center"/>
    </xf>
    <xf numFmtId="167" fontId="5" fillId="0" borderId="0" xfId="1" applyNumberFormat="1" applyFont="1" applyBorder="1" applyAlignment="1" applyProtection="1">
      <alignment vertical="center"/>
    </xf>
    <xf numFmtId="167" fontId="5" fillId="0" borderId="0" xfId="1" applyNumberFormat="1" applyFont="1" applyAlignment="1">
      <alignment vertical="center"/>
    </xf>
    <xf numFmtId="9" fontId="5" fillId="0" borderId="0" xfId="0" applyNumberFormat="1" applyFont="1" applyBorder="1" applyAlignment="1">
      <alignment vertical="center"/>
    </xf>
    <xf numFmtId="167" fontId="5" fillId="0" borderId="14" xfId="1" applyNumberFormat="1" applyFont="1" applyBorder="1" applyAlignment="1">
      <alignment vertical="center"/>
    </xf>
    <xf numFmtId="9" fontId="5" fillId="0" borderId="9" xfId="3" applyFont="1" applyBorder="1" applyAlignment="1">
      <alignment horizontal="center" vertical="center"/>
    </xf>
    <xf numFmtId="9" fontId="19" fillId="0" borderId="0" xfId="3" applyFont="1" applyAlignment="1">
      <alignment horizontal="left" vertical="center"/>
    </xf>
    <xf numFmtId="167" fontId="4" fillId="2" borderId="0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Border="1" applyAlignment="1" applyProtection="1">
      <alignment horizontal="right" vertical="center"/>
    </xf>
    <xf numFmtId="9" fontId="5" fillId="0" borderId="0" xfId="3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167" fontId="5" fillId="3" borderId="2" xfId="1" applyNumberFormat="1" applyFont="1" applyFill="1" applyBorder="1" applyAlignment="1" applyProtection="1">
      <alignment vertical="center"/>
    </xf>
    <xf numFmtId="167" fontId="5" fillId="0" borderId="2" xfId="1" applyNumberFormat="1" applyFont="1" applyBorder="1" applyAlignment="1" applyProtection="1">
      <alignment vertical="center"/>
    </xf>
    <xf numFmtId="167" fontId="5" fillId="0" borderId="2" xfId="1" applyNumberFormat="1" applyFont="1" applyBorder="1" applyAlignment="1">
      <alignment vertical="center"/>
    </xf>
    <xf numFmtId="9" fontId="5" fillId="0" borderId="2" xfId="3" applyFont="1" applyBorder="1" applyAlignment="1">
      <alignment vertical="center"/>
    </xf>
    <xf numFmtId="167" fontId="5" fillId="0" borderId="16" xfId="1" applyNumberFormat="1" applyFont="1" applyBorder="1" applyAlignment="1">
      <alignment vertical="center"/>
    </xf>
    <xf numFmtId="167" fontId="5" fillId="2" borderId="1" xfId="1" applyNumberFormat="1" applyFont="1" applyFill="1" applyBorder="1" applyAlignment="1" applyProtection="1">
      <alignment vertical="center"/>
      <protection locked="0"/>
    </xf>
    <xf numFmtId="167" fontId="5" fillId="0" borderId="1" xfId="1" applyNumberFormat="1" applyFont="1" applyBorder="1" applyAlignment="1" applyProtection="1">
      <alignment vertical="center"/>
    </xf>
    <xf numFmtId="167" fontId="5" fillId="0" borderId="17" xfId="1" applyNumberFormat="1" applyFont="1" applyBorder="1" applyAlignment="1">
      <alignment vertical="center"/>
    </xf>
    <xf numFmtId="9" fontId="5" fillId="0" borderId="17" xfId="3" applyFont="1" applyBorder="1" applyAlignment="1">
      <alignment vertical="center"/>
    </xf>
    <xf numFmtId="167" fontId="5" fillId="0" borderId="18" xfId="1" applyNumberFormat="1" applyFont="1" applyBorder="1" applyAlignment="1">
      <alignment vertical="center"/>
    </xf>
    <xf numFmtId="3" fontId="19" fillId="5" borderId="23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 applyProtection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5" fillId="0" borderId="39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1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21" fillId="10" borderId="39" xfId="0" applyFont="1" applyFill="1" applyBorder="1" applyAlignment="1">
      <alignment horizontal="left" vertical="center" wrapText="1"/>
    </xf>
    <xf numFmtId="0" fontId="21" fillId="10" borderId="40" xfId="0" applyFont="1" applyFill="1" applyBorder="1" applyAlignment="1">
      <alignment horizontal="left" vertical="center" wrapText="1"/>
    </xf>
    <xf numFmtId="0" fontId="21" fillId="10" borderId="41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 vertical="center"/>
    </xf>
    <xf numFmtId="0" fontId="21" fillId="9" borderId="29" xfId="0" applyFont="1" applyFill="1" applyBorder="1" applyAlignment="1">
      <alignment horizontal="center" vertical="center" wrapText="1"/>
    </xf>
    <xf numFmtId="0" fontId="21" fillId="10" borderId="39" xfId="0" applyNumberFormat="1" applyFont="1" applyFill="1" applyBorder="1" applyAlignment="1">
      <alignment horizontal="left" vertical="center" wrapText="1"/>
    </xf>
    <xf numFmtId="0" fontId="21" fillId="10" borderId="40" xfId="0" applyNumberFormat="1" applyFont="1" applyFill="1" applyBorder="1" applyAlignment="1">
      <alignment horizontal="left" vertical="center" wrapText="1"/>
    </xf>
    <xf numFmtId="0" fontId="21" fillId="10" borderId="41" xfId="0" applyNumberFormat="1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/>
    </xf>
  </cellXfs>
  <cellStyles count="4">
    <cellStyle name="Comma" xfId="1" builtinId="3"/>
    <cellStyle name="Normal" xfId="0" builtinId="0"/>
    <cellStyle name="Normal 2" xfId="2"/>
    <cellStyle name="Percent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CC"/>
      <color rgb="FF66FF66"/>
      <color rgb="FF33CC33"/>
      <color rgb="FF00FF00"/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X89"/>
  <sheetViews>
    <sheetView view="pageBreakPreview" topLeftCell="C38" zoomScale="60" zoomScaleNormal="60" workbookViewId="0">
      <selection activeCell="O54" sqref="O54"/>
    </sheetView>
  </sheetViews>
  <sheetFormatPr defaultColWidth="8.85546875" defaultRowHeight="18" x14ac:dyDescent="0.2"/>
  <cols>
    <col min="1" max="1" width="8.85546875" style="1"/>
    <col min="2" max="2" width="2.85546875" style="1" customWidth="1"/>
    <col min="3" max="3" width="64.85546875" style="1" customWidth="1"/>
    <col min="4" max="4" width="36.28515625" style="1" bestFit="1" customWidth="1"/>
    <col min="5" max="5" width="16.42578125" style="1" customWidth="1"/>
    <col min="6" max="6" width="17.5703125" style="1" customWidth="1"/>
    <col min="7" max="7" width="20" style="1" customWidth="1"/>
    <col min="8" max="8" width="16.140625" style="1" customWidth="1"/>
    <col min="9" max="9" width="16.5703125" style="1" customWidth="1"/>
    <col min="10" max="10" width="2.85546875" style="1" customWidth="1"/>
    <col min="11" max="11" width="17.28515625" style="1" customWidth="1"/>
    <col min="12" max="12" width="15.5703125" style="1" bestFit="1" customWidth="1"/>
    <col min="13" max="13" width="14.7109375" style="1" customWidth="1"/>
    <col min="14" max="14" width="13.85546875" style="1" customWidth="1"/>
    <col min="15" max="15" width="17.7109375" style="1" customWidth="1"/>
    <col min="16" max="16" width="2.28515625" style="1" customWidth="1"/>
    <col min="17" max="17" width="17.28515625" style="1" bestFit="1" customWidth="1"/>
    <col min="18" max="18" width="17" style="1" customWidth="1"/>
    <col min="19" max="19" width="10.28515625" style="1" customWidth="1"/>
    <col min="20" max="20" width="18" style="1" customWidth="1"/>
    <col min="21" max="21" width="3.140625" style="1" customWidth="1"/>
    <col min="22" max="24" width="12.7109375" style="1" customWidth="1"/>
    <col min="25" max="16384" width="8.85546875" style="1"/>
  </cols>
  <sheetData>
    <row r="1" spans="3:24" ht="27" customHeight="1" x14ac:dyDescent="0.2"/>
    <row r="2" spans="3:24" ht="15.75" customHeight="1" x14ac:dyDescent="0.2"/>
    <row r="3" spans="3:24" x14ac:dyDescent="0.2">
      <c r="C3" s="2" t="s">
        <v>0</v>
      </c>
    </row>
    <row r="4" spans="3:24" x14ac:dyDescent="0.2">
      <c r="C4" s="232" t="s">
        <v>40</v>
      </c>
      <c r="F4" s="272" t="s">
        <v>225</v>
      </c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</row>
    <row r="6" spans="3:24" ht="18.75" thickBot="1" x14ac:dyDescent="0.25">
      <c r="C6" s="3" t="s">
        <v>232</v>
      </c>
    </row>
    <row r="7" spans="3:24" ht="19.5" thickBot="1" x14ac:dyDescent="0.25">
      <c r="C7" s="63" t="s">
        <v>233</v>
      </c>
      <c r="E7" s="278" t="s">
        <v>20</v>
      </c>
      <c r="F7" s="287"/>
      <c r="G7" s="287"/>
      <c r="H7" s="287"/>
      <c r="I7" s="279"/>
      <c r="J7" s="233"/>
      <c r="K7" s="278" t="s">
        <v>22</v>
      </c>
      <c r="L7" s="287"/>
      <c r="M7" s="287"/>
      <c r="N7" s="287"/>
      <c r="O7" s="279"/>
      <c r="P7" s="234"/>
      <c r="Q7" s="278" t="s">
        <v>34</v>
      </c>
      <c r="R7" s="279"/>
    </row>
    <row r="8" spans="3:24" s="240" customFormat="1" ht="90.75" thickBot="1" x14ac:dyDescent="0.25">
      <c r="C8" s="286"/>
      <c r="D8" s="286"/>
      <c r="E8" s="235" t="s">
        <v>37</v>
      </c>
      <c r="F8" s="236" t="s">
        <v>79</v>
      </c>
      <c r="G8" s="236" t="s">
        <v>35</v>
      </c>
      <c r="H8" s="236" t="s">
        <v>27</v>
      </c>
      <c r="I8" s="237" t="s">
        <v>28</v>
      </c>
      <c r="J8" s="233"/>
      <c r="K8" s="235" t="s">
        <v>13</v>
      </c>
      <c r="L8" s="236" t="s">
        <v>14</v>
      </c>
      <c r="M8" s="236" t="s">
        <v>15</v>
      </c>
      <c r="N8" s="236" t="s">
        <v>16</v>
      </c>
      <c r="O8" s="237" t="s">
        <v>12</v>
      </c>
      <c r="P8" s="234"/>
      <c r="Q8" s="235" t="s">
        <v>17</v>
      </c>
      <c r="R8" s="237" t="s">
        <v>18</v>
      </c>
      <c r="S8" s="234"/>
      <c r="T8" s="238" t="s">
        <v>33</v>
      </c>
      <c r="U8" s="234"/>
      <c r="V8" s="234"/>
      <c r="W8" s="234"/>
      <c r="X8" s="239"/>
    </row>
    <row r="9" spans="3:24" ht="18" customHeight="1" x14ac:dyDescent="0.2">
      <c r="C9" s="284" t="s">
        <v>39</v>
      </c>
      <c r="D9" s="285"/>
      <c r="E9" s="4"/>
      <c r="F9" s="4"/>
      <c r="G9" s="4"/>
      <c r="H9" s="4"/>
      <c r="I9" s="4"/>
      <c r="J9" s="5"/>
      <c r="K9" s="6" t="s">
        <v>3</v>
      </c>
      <c r="L9" s="4"/>
      <c r="M9" s="4"/>
      <c r="N9" s="4"/>
      <c r="O9" s="4"/>
      <c r="P9" s="4"/>
      <c r="Q9" s="4"/>
      <c r="R9" s="4"/>
      <c r="S9" s="4"/>
      <c r="T9" s="7"/>
    </row>
    <row r="10" spans="3:24" ht="18" customHeight="1" x14ac:dyDescent="0.2">
      <c r="C10" s="273" t="s">
        <v>7</v>
      </c>
      <c r="D10" s="274"/>
      <c r="E10" s="8">
        <v>9147326</v>
      </c>
      <c r="F10" s="8">
        <v>3382572.11</v>
      </c>
      <c r="G10" s="9">
        <f>E10+F10</f>
        <v>12529898.109999999</v>
      </c>
      <c r="H10" s="8">
        <v>0</v>
      </c>
      <c r="I10" s="9">
        <f>G10+H10</f>
        <v>12529898.109999999</v>
      </c>
      <c r="K10" s="10"/>
      <c r="L10" s="10"/>
      <c r="M10" s="10"/>
      <c r="N10" s="10"/>
      <c r="O10" s="10"/>
      <c r="Q10" s="10"/>
      <c r="R10" s="10"/>
      <c r="T10" s="11"/>
    </row>
    <row r="11" spans="3:24" ht="18" customHeight="1" thickBot="1" x14ac:dyDescent="0.25">
      <c r="C11" s="273" t="s">
        <v>1</v>
      </c>
      <c r="D11" s="274"/>
      <c r="E11" s="12">
        <v>0</v>
      </c>
      <c r="F11" s="12">
        <v>0</v>
      </c>
      <c r="G11" s="13">
        <v>0</v>
      </c>
      <c r="H11" s="12">
        <v>0</v>
      </c>
      <c r="I11" s="13">
        <f>G11+H11</f>
        <v>0</v>
      </c>
      <c r="K11" s="10"/>
      <c r="L11" s="10"/>
      <c r="M11" s="10"/>
      <c r="N11" s="10"/>
      <c r="O11" s="10"/>
      <c r="Q11" s="10"/>
      <c r="R11" s="10"/>
      <c r="T11" s="11"/>
    </row>
    <row r="12" spans="3:24" ht="18" customHeight="1" thickTop="1" x14ac:dyDescent="0.2">
      <c r="C12" s="280" t="s">
        <v>8</v>
      </c>
      <c r="D12" s="281"/>
      <c r="E12" s="249">
        <f>SUM(E10:E11)</f>
        <v>9147326</v>
      </c>
      <c r="F12" s="249">
        <f>SUM(F10:F11)</f>
        <v>3382572.11</v>
      </c>
      <c r="G12" s="250">
        <f>SUM(G10:G11)</f>
        <v>12529898.109999999</v>
      </c>
      <c r="H12" s="249">
        <f>SUM(H10:H11)</f>
        <v>0</v>
      </c>
      <c r="I12" s="250">
        <f>SUM(I10:I11)</f>
        <v>12529898.109999999</v>
      </c>
      <c r="K12" s="10"/>
      <c r="L12" s="10"/>
      <c r="M12" s="10"/>
      <c r="N12" s="10"/>
      <c r="O12" s="10"/>
      <c r="Q12" s="10"/>
      <c r="R12" s="10"/>
      <c r="T12" s="11"/>
    </row>
    <row r="13" spans="3:24" ht="18" customHeight="1" x14ac:dyDescent="0.2">
      <c r="C13" s="15"/>
      <c r="D13" s="10"/>
      <c r="E13" s="14"/>
      <c r="F13" s="14"/>
      <c r="G13" s="14"/>
      <c r="H13" s="14"/>
      <c r="I13" s="14"/>
      <c r="K13" s="10"/>
      <c r="L13" s="10"/>
      <c r="M13" s="10"/>
      <c r="N13" s="10"/>
      <c r="O13" s="10"/>
      <c r="Q13" s="10"/>
      <c r="R13" s="10"/>
      <c r="T13" s="11"/>
    </row>
    <row r="14" spans="3:24" ht="18" customHeight="1" x14ac:dyDescent="0.2">
      <c r="C14" s="282"/>
      <c r="D14" s="283"/>
      <c r="E14" s="10"/>
      <c r="F14" s="16" t="s">
        <v>38</v>
      </c>
      <c r="G14" s="17" t="s">
        <v>80</v>
      </c>
      <c r="H14" s="17"/>
      <c r="I14" s="10"/>
      <c r="K14" s="241" t="s">
        <v>13</v>
      </c>
      <c r="L14" s="241" t="s">
        <v>14</v>
      </c>
      <c r="M14" s="241" t="s">
        <v>15</v>
      </c>
      <c r="N14" s="241" t="s">
        <v>16</v>
      </c>
      <c r="O14" s="242" t="s">
        <v>29</v>
      </c>
      <c r="P14" s="242"/>
      <c r="Q14" s="10"/>
      <c r="R14" s="10"/>
      <c r="T14" s="11"/>
    </row>
    <row r="15" spans="3:24" ht="18" customHeight="1" x14ac:dyDescent="0.2">
      <c r="C15" s="273"/>
      <c r="D15" s="274"/>
      <c r="E15" s="10"/>
      <c r="F15" s="10"/>
      <c r="G15" s="274" t="s">
        <v>7</v>
      </c>
      <c r="H15" s="274"/>
      <c r="I15" s="10"/>
      <c r="K15" s="18">
        <v>9147326</v>
      </c>
      <c r="L15" s="8">
        <v>0</v>
      </c>
      <c r="M15" s="8">
        <v>0</v>
      </c>
      <c r="N15" s="8"/>
      <c r="O15" s="19">
        <f>SUM(K15:N15)</f>
        <v>9147326</v>
      </c>
      <c r="P15" s="20"/>
      <c r="Q15" s="14"/>
      <c r="R15" s="14"/>
      <c r="T15" s="11"/>
    </row>
    <row r="16" spans="3:24" ht="18" customHeight="1" x14ac:dyDescent="0.2">
      <c r="C16" s="122"/>
      <c r="D16" s="123"/>
      <c r="E16" s="10"/>
      <c r="F16" s="10"/>
      <c r="G16" s="123" t="s">
        <v>43</v>
      </c>
      <c r="H16" s="123"/>
      <c r="I16" s="10"/>
      <c r="K16" s="8">
        <v>3382572.11</v>
      </c>
      <c r="L16" s="8">
        <v>0</v>
      </c>
      <c r="M16" s="8">
        <v>0</v>
      </c>
      <c r="N16" s="8">
        <v>0</v>
      </c>
      <c r="O16" s="14">
        <f>SUM(K16:N16)</f>
        <v>3382572.11</v>
      </c>
      <c r="P16" s="20"/>
      <c r="Q16" s="14"/>
      <c r="R16" s="14"/>
      <c r="T16" s="11"/>
    </row>
    <row r="17" spans="3:20" ht="18" customHeight="1" x14ac:dyDescent="0.2">
      <c r="C17" s="122"/>
      <c r="D17" s="123"/>
      <c r="E17" s="10"/>
      <c r="F17" s="10"/>
      <c r="G17" s="123" t="s">
        <v>44</v>
      </c>
      <c r="H17" s="123"/>
      <c r="I17" s="10"/>
      <c r="K17" s="8">
        <v>0</v>
      </c>
      <c r="L17" s="8">
        <v>0</v>
      </c>
      <c r="M17" s="8">
        <v>0</v>
      </c>
      <c r="N17" s="8">
        <v>0</v>
      </c>
      <c r="O17" s="14">
        <f>SUM(K17:N17)</f>
        <v>0</v>
      </c>
      <c r="P17" s="20"/>
      <c r="Q17" s="14"/>
      <c r="R17" s="14"/>
      <c r="T17" s="11"/>
    </row>
    <row r="18" spans="3:20" s="25" customFormat="1" ht="18" customHeight="1" x14ac:dyDescent="0.2">
      <c r="C18" s="21"/>
      <c r="D18" s="22"/>
      <c r="E18" s="23"/>
      <c r="F18" s="23"/>
      <c r="G18" s="275" t="s">
        <v>9</v>
      </c>
      <c r="H18" s="275"/>
      <c r="I18" s="275"/>
      <c r="J18" s="23"/>
      <c r="K18" s="251">
        <f>SUM(K15:K17)</f>
        <v>12529898.109999999</v>
      </c>
      <c r="L18" s="251">
        <f>SUM(L15:L17)</f>
        <v>0</v>
      </c>
      <c r="M18" s="251">
        <f>SUM(M15:M17)</f>
        <v>0</v>
      </c>
      <c r="N18" s="251">
        <f>SUM(N15:N17)</f>
        <v>0</v>
      </c>
      <c r="O18" s="251">
        <f>SUM(O15:O17)</f>
        <v>12529898.109999999</v>
      </c>
      <c r="P18" s="9"/>
      <c r="Q18" s="248">
        <f>I12-O18</f>
        <v>0</v>
      </c>
      <c r="R18" s="9"/>
      <c r="S18" s="23"/>
      <c r="T18" s="24"/>
    </row>
    <row r="19" spans="3:20" s="25" customFormat="1" ht="18" customHeight="1" x14ac:dyDescent="0.2">
      <c r="C19" s="26"/>
      <c r="D19" s="23"/>
      <c r="E19" s="23"/>
      <c r="F19" s="23"/>
      <c r="G19" s="23"/>
      <c r="H19" s="23"/>
      <c r="I19" s="23"/>
      <c r="J19" s="23"/>
      <c r="K19" s="9"/>
      <c r="L19" s="9"/>
      <c r="M19" s="9"/>
      <c r="N19" s="9"/>
      <c r="O19" s="9"/>
      <c r="P19" s="9"/>
      <c r="Q19" s="9"/>
      <c r="R19" s="9"/>
      <c r="S19" s="23"/>
      <c r="T19" s="24"/>
    </row>
    <row r="20" spans="3:20" s="25" customFormat="1" ht="18" customHeight="1" x14ac:dyDescent="0.2">
      <c r="C20" s="27" t="s">
        <v>99</v>
      </c>
      <c r="D20" s="23"/>
      <c r="E20" s="60"/>
      <c r="F20" s="60"/>
      <c r="G20" s="60"/>
      <c r="H20" s="23"/>
      <c r="I20" s="60"/>
      <c r="J20" s="23"/>
      <c r="K20" s="9"/>
      <c r="L20" s="9"/>
      <c r="M20" s="9"/>
      <c r="N20" s="9"/>
      <c r="O20" s="9"/>
      <c r="P20" s="9"/>
      <c r="Q20" s="9"/>
      <c r="R20" s="9"/>
      <c r="S20" s="28"/>
      <c r="T20" s="24"/>
    </row>
    <row r="21" spans="3:20" s="25" customFormat="1" ht="18" customHeight="1" x14ac:dyDescent="0.2">
      <c r="C21" s="29" t="s">
        <v>10</v>
      </c>
      <c r="D21" s="30" t="s">
        <v>11</v>
      </c>
      <c r="E21" s="9"/>
      <c r="F21" s="9"/>
      <c r="G21" s="9"/>
      <c r="H21" s="9"/>
      <c r="I21" s="9"/>
      <c r="J21" s="23"/>
      <c r="K21" s="9"/>
      <c r="L21" s="9"/>
      <c r="M21" s="9"/>
      <c r="N21" s="9"/>
      <c r="O21" s="31" t="s">
        <v>4</v>
      </c>
      <c r="P21" s="9"/>
      <c r="Q21" s="9"/>
      <c r="R21" s="9"/>
      <c r="S21" s="23"/>
      <c r="T21" s="24"/>
    </row>
    <row r="22" spans="3:20" s="25" customFormat="1" ht="18" customHeight="1" x14ac:dyDescent="0.2">
      <c r="C22" s="32" t="s">
        <v>2</v>
      </c>
      <c r="D22" s="33"/>
      <c r="E22" s="60"/>
      <c r="F22" s="61"/>
      <c r="G22" s="61"/>
      <c r="H22" s="23"/>
      <c r="I22" s="23"/>
      <c r="J22" s="23"/>
      <c r="K22" s="243" t="s">
        <v>13</v>
      </c>
      <c r="L22" s="243" t="s">
        <v>14</v>
      </c>
      <c r="M22" s="243" t="s">
        <v>15</v>
      </c>
      <c r="N22" s="243" t="s">
        <v>16</v>
      </c>
      <c r="O22" s="244" t="s">
        <v>30</v>
      </c>
      <c r="P22" s="245"/>
      <c r="Q22" s="244" t="s">
        <v>31</v>
      </c>
      <c r="R22" s="244" t="s">
        <v>32</v>
      </c>
      <c r="S22" s="34" t="s">
        <v>26</v>
      </c>
      <c r="T22" s="246" t="s">
        <v>19</v>
      </c>
    </row>
    <row r="23" spans="3:20" ht="18" customHeight="1" x14ac:dyDescent="0.2">
      <c r="C23" s="35" t="s">
        <v>81</v>
      </c>
      <c r="D23" s="36" t="s">
        <v>23</v>
      </c>
      <c r="E23" s="8">
        <v>419173.75333333301</v>
      </c>
      <c r="F23" s="8"/>
      <c r="G23" s="9">
        <f t="shared" ref="G23:G31" si="0">E23+F23</f>
        <v>419173.75333333301</v>
      </c>
      <c r="H23" s="8">
        <v>0</v>
      </c>
      <c r="I23" s="9">
        <f t="shared" ref="I23:I31" si="1">G23+H23</f>
        <v>419173.75333333301</v>
      </c>
      <c r="K23" s="8">
        <v>0</v>
      </c>
      <c r="L23" s="257">
        <v>271346.69</v>
      </c>
      <c r="M23" s="8">
        <v>0</v>
      </c>
      <c r="N23" s="8"/>
      <c r="O23" s="14">
        <f t="shared" ref="O23:O30" si="2">SUM(K23:N23)</f>
        <v>271346.69</v>
      </c>
      <c r="P23" s="20"/>
      <c r="Q23" s="8"/>
      <c r="R23" s="14">
        <f t="shared" ref="R23:R32" si="3">Q23+O23</f>
        <v>271346.69</v>
      </c>
      <c r="T23" s="37">
        <f t="shared" ref="T23:T32" si="4">I23-R23</f>
        <v>147827.063333333</v>
      </c>
    </row>
    <row r="24" spans="3:20" ht="18" customHeight="1" x14ac:dyDescent="0.2">
      <c r="C24" s="35" t="s">
        <v>82</v>
      </c>
      <c r="D24" s="36" t="s">
        <v>23</v>
      </c>
      <c r="E24" s="8">
        <v>419173.75333333301</v>
      </c>
      <c r="F24" s="8"/>
      <c r="G24" s="9">
        <f t="shared" si="0"/>
        <v>419173.75333333301</v>
      </c>
      <c r="H24" s="8">
        <v>0</v>
      </c>
      <c r="I24" s="9">
        <f t="shared" si="1"/>
        <v>419173.75333333301</v>
      </c>
      <c r="K24" s="8">
        <v>0</v>
      </c>
      <c r="L24" s="8">
        <v>124358.14</v>
      </c>
      <c r="M24" s="8">
        <v>0</v>
      </c>
      <c r="N24" s="8"/>
      <c r="O24" s="14">
        <f t="shared" si="2"/>
        <v>124358.14</v>
      </c>
      <c r="P24" s="20"/>
      <c r="Q24" s="8"/>
      <c r="R24" s="14">
        <f t="shared" si="3"/>
        <v>124358.14</v>
      </c>
      <c r="T24" s="37">
        <f t="shared" si="4"/>
        <v>294815.61333333299</v>
      </c>
    </row>
    <row r="25" spans="3:20" ht="18" customHeight="1" x14ac:dyDescent="0.2">
      <c r="C25" s="35" t="s">
        <v>83</v>
      </c>
      <c r="D25" s="36" t="s">
        <v>23</v>
      </c>
      <c r="E25" s="8">
        <v>395695.04533333407</v>
      </c>
      <c r="F25" s="8"/>
      <c r="G25" s="9">
        <f t="shared" si="0"/>
        <v>395695.04533333407</v>
      </c>
      <c r="H25" s="8">
        <v>0</v>
      </c>
      <c r="I25" s="9">
        <f t="shared" si="1"/>
        <v>395695.04533333407</v>
      </c>
      <c r="K25" s="8">
        <v>0</v>
      </c>
      <c r="L25" s="8">
        <v>132393.47999999998</v>
      </c>
      <c r="M25" s="8">
        <v>0</v>
      </c>
      <c r="N25" s="8"/>
      <c r="O25" s="14">
        <f t="shared" si="2"/>
        <v>132393.47999999998</v>
      </c>
      <c r="P25" s="20"/>
      <c r="Q25" s="8"/>
      <c r="R25" s="14">
        <f t="shared" si="3"/>
        <v>132393.47999999998</v>
      </c>
      <c r="T25" s="37">
        <f t="shared" si="4"/>
        <v>263301.56533333409</v>
      </c>
    </row>
    <row r="26" spans="3:20" ht="18" customHeight="1" x14ac:dyDescent="0.2">
      <c r="C26" s="35" t="s">
        <v>84</v>
      </c>
      <c r="D26" s="36" t="s">
        <v>23</v>
      </c>
      <c r="E26" s="8">
        <v>300000</v>
      </c>
      <c r="F26" s="8">
        <v>0</v>
      </c>
      <c r="G26" s="9">
        <f t="shared" si="0"/>
        <v>300000</v>
      </c>
      <c r="H26" s="8">
        <v>0</v>
      </c>
      <c r="I26" s="9">
        <f t="shared" si="1"/>
        <v>300000</v>
      </c>
      <c r="K26" s="8">
        <v>0</v>
      </c>
      <c r="L26" s="8">
        <v>0</v>
      </c>
      <c r="M26" s="8">
        <v>0</v>
      </c>
      <c r="N26" s="8"/>
      <c r="O26" s="14">
        <f t="shared" si="2"/>
        <v>0</v>
      </c>
      <c r="P26" s="20"/>
      <c r="Q26" s="8"/>
      <c r="R26" s="14">
        <f t="shared" si="3"/>
        <v>0</v>
      </c>
      <c r="T26" s="37">
        <f t="shared" si="4"/>
        <v>300000</v>
      </c>
    </row>
    <row r="27" spans="3:20" ht="18" customHeight="1" x14ac:dyDescent="0.2">
      <c r="C27" s="35" t="s">
        <v>45</v>
      </c>
      <c r="D27" s="36" t="s">
        <v>23</v>
      </c>
      <c r="E27" s="8"/>
      <c r="F27" s="8">
        <v>450000</v>
      </c>
      <c r="G27" s="9">
        <f t="shared" si="0"/>
        <v>450000</v>
      </c>
      <c r="H27" s="8">
        <v>0</v>
      </c>
      <c r="I27" s="9">
        <f t="shared" si="1"/>
        <v>450000</v>
      </c>
      <c r="K27" s="8">
        <v>0</v>
      </c>
      <c r="L27" s="8">
        <v>0</v>
      </c>
      <c r="M27" s="8">
        <v>0</v>
      </c>
      <c r="N27" s="8"/>
      <c r="O27" s="14">
        <f t="shared" si="2"/>
        <v>0</v>
      </c>
      <c r="P27" s="20"/>
      <c r="Q27" s="8"/>
      <c r="R27" s="14">
        <f t="shared" si="3"/>
        <v>0</v>
      </c>
      <c r="T27" s="37">
        <f t="shared" si="4"/>
        <v>450000</v>
      </c>
    </row>
    <row r="28" spans="3:20" ht="18" customHeight="1" x14ac:dyDescent="0.2">
      <c r="C28" s="35" t="s">
        <v>85</v>
      </c>
      <c r="D28" s="36" t="s">
        <v>23</v>
      </c>
      <c r="E28" s="8">
        <v>5422.6480000000402</v>
      </c>
      <c r="F28" s="8">
        <v>226514.42199999999</v>
      </c>
      <c r="G28" s="9">
        <f t="shared" si="0"/>
        <v>231937.07000000004</v>
      </c>
      <c r="H28" s="8">
        <v>0</v>
      </c>
      <c r="I28" s="9">
        <f t="shared" si="1"/>
        <v>231937.07000000004</v>
      </c>
      <c r="K28" s="8">
        <v>236937</v>
      </c>
      <c r="L28" s="8">
        <v>0</v>
      </c>
      <c r="M28" s="8">
        <v>0</v>
      </c>
      <c r="N28" s="8"/>
      <c r="O28" s="14">
        <f t="shared" si="2"/>
        <v>236937</v>
      </c>
      <c r="P28" s="20"/>
      <c r="Q28" s="8"/>
      <c r="R28" s="14">
        <f t="shared" si="3"/>
        <v>236937</v>
      </c>
      <c r="T28" s="37">
        <f t="shared" si="4"/>
        <v>-4999.9299999999639</v>
      </c>
    </row>
    <row r="29" spans="3:20" ht="18" customHeight="1" x14ac:dyDescent="0.2">
      <c r="C29" s="35" t="s">
        <v>78</v>
      </c>
      <c r="D29" s="36" t="s">
        <v>23</v>
      </c>
      <c r="E29" s="8">
        <v>90000</v>
      </c>
      <c r="F29" s="8">
        <v>0</v>
      </c>
      <c r="G29" s="9">
        <f t="shared" si="0"/>
        <v>90000</v>
      </c>
      <c r="H29" s="8">
        <v>0</v>
      </c>
      <c r="I29" s="9">
        <f t="shared" si="1"/>
        <v>90000</v>
      </c>
      <c r="K29" s="8">
        <v>0</v>
      </c>
      <c r="L29" s="8">
        <v>0</v>
      </c>
      <c r="M29" s="8">
        <v>0</v>
      </c>
      <c r="N29" s="8"/>
      <c r="O29" s="14">
        <f t="shared" si="2"/>
        <v>0</v>
      </c>
      <c r="P29" s="20"/>
      <c r="Q29" s="8"/>
      <c r="R29" s="14">
        <f t="shared" si="3"/>
        <v>0</v>
      </c>
      <c r="T29" s="37">
        <f t="shared" si="4"/>
        <v>90000</v>
      </c>
    </row>
    <row r="30" spans="3:20" ht="18" customHeight="1" x14ac:dyDescent="0.2">
      <c r="C30" s="35" t="s">
        <v>86</v>
      </c>
      <c r="D30" s="36" t="s">
        <v>23</v>
      </c>
      <c r="E30" s="8">
        <v>200000</v>
      </c>
      <c r="F30" s="8">
        <v>0</v>
      </c>
      <c r="G30" s="9">
        <f t="shared" si="0"/>
        <v>200000</v>
      </c>
      <c r="H30" s="8">
        <v>0</v>
      </c>
      <c r="I30" s="9">
        <f t="shared" si="1"/>
        <v>200000</v>
      </c>
      <c r="K30" s="8">
        <v>0</v>
      </c>
      <c r="L30" s="8">
        <v>0</v>
      </c>
      <c r="M30" s="8">
        <v>0</v>
      </c>
      <c r="N30" s="8"/>
      <c r="O30" s="14">
        <f t="shared" si="2"/>
        <v>0</v>
      </c>
      <c r="P30" s="20"/>
      <c r="Q30" s="8"/>
      <c r="R30" s="14">
        <f t="shared" si="3"/>
        <v>0</v>
      </c>
      <c r="T30" s="37">
        <f t="shared" si="4"/>
        <v>200000</v>
      </c>
    </row>
    <row r="31" spans="3:20" ht="18" customHeight="1" x14ac:dyDescent="0.2">
      <c r="C31" s="35"/>
      <c r="D31" s="36"/>
      <c r="E31" s="38"/>
      <c r="F31" s="38"/>
      <c r="G31" s="39">
        <f t="shared" si="0"/>
        <v>0</v>
      </c>
      <c r="H31" s="38">
        <v>0</v>
      </c>
      <c r="I31" s="39">
        <f t="shared" si="1"/>
        <v>0</v>
      </c>
      <c r="J31" s="40"/>
      <c r="K31" s="38">
        <v>0</v>
      </c>
      <c r="L31" s="38">
        <v>0</v>
      </c>
      <c r="M31" s="38">
        <v>0</v>
      </c>
      <c r="N31" s="38"/>
      <c r="O31" s="41">
        <f>SUM(K31:N31)</f>
        <v>0</v>
      </c>
      <c r="P31" s="20"/>
      <c r="Q31" s="38"/>
      <c r="R31" s="41">
        <f t="shared" si="3"/>
        <v>0</v>
      </c>
      <c r="S31" s="40"/>
      <c r="T31" s="42">
        <f t="shared" si="4"/>
        <v>0</v>
      </c>
    </row>
    <row r="32" spans="3:20" s="232" customFormat="1" ht="18" customHeight="1" x14ac:dyDescent="0.2">
      <c r="C32" s="21"/>
      <c r="D32" s="258" t="s">
        <v>24</v>
      </c>
      <c r="E32" s="251">
        <f>SUM(E23:E31)</f>
        <v>1829465.2000000002</v>
      </c>
      <c r="F32" s="251">
        <f>SUM(F23:F31)</f>
        <v>676514.42200000002</v>
      </c>
      <c r="G32" s="251">
        <f>SUM(G23:G31)</f>
        <v>2505979.622</v>
      </c>
      <c r="H32" s="251">
        <f>SUM(H23:H31)</f>
        <v>0</v>
      </c>
      <c r="I32" s="251">
        <f>SUM(I23:I31)</f>
        <v>2505979.622</v>
      </c>
      <c r="K32" s="251">
        <f>SUM(K23:K31)</f>
        <v>236937</v>
      </c>
      <c r="L32" s="251">
        <f>SUM(L23:L31)</f>
        <v>528098.31000000006</v>
      </c>
      <c r="M32" s="251">
        <f>SUM(M23:M31)</f>
        <v>0</v>
      </c>
      <c r="N32" s="251">
        <f>SUM(N23:N31)</f>
        <v>0</v>
      </c>
      <c r="O32" s="250">
        <f>SUM(K32:N32)</f>
        <v>765035.31</v>
      </c>
      <c r="P32" s="252"/>
      <c r="Q32" s="251">
        <f>SUM(Q23:Q31)</f>
        <v>0</v>
      </c>
      <c r="R32" s="250">
        <f t="shared" si="3"/>
        <v>765035.31</v>
      </c>
      <c r="S32" s="259">
        <f>R32/$R$72</f>
        <v>0.25375227513510568</v>
      </c>
      <c r="T32" s="254">
        <f t="shared" si="4"/>
        <v>1740944.3119999999</v>
      </c>
    </row>
    <row r="33" spans="3:20" s="25" customFormat="1" ht="18" customHeight="1" x14ac:dyDescent="0.2">
      <c r="C33" s="32" t="s">
        <v>100</v>
      </c>
      <c r="D33" s="23"/>
      <c r="E33" s="9"/>
      <c r="F33" s="9"/>
      <c r="G33" s="9"/>
      <c r="H33" s="9"/>
      <c r="I33" s="9"/>
      <c r="J33" s="23"/>
      <c r="K33" s="9"/>
      <c r="L33" s="9"/>
      <c r="M33" s="9"/>
      <c r="N33" s="9"/>
      <c r="O33" s="14">
        <f>SUM(K33:N33)</f>
        <v>0</v>
      </c>
      <c r="P33" s="9"/>
      <c r="Q33" s="9"/>
      <c r="R33" s="9"/>
      <c r="S33" s="23"/>
      <c r="T33" s="43"/>
    </row>
    <row r="34" spans="3:20" ht="18" customHeight="1" x14ac:dyDescent="0.2">
      <c r="C34" s="44" t="s">
        <v>69</v>
      </c>
      <c r="D34" s="36" t="s">
        <v>92</v>
      </c>
      <c r="E34" s="8">
        <v>400000</v>
      </c>
      <c r="F34" s="8">
        <v>0</v>
      </c>
      <c r="G34" s="9">
        <f t="shared" ref="G34:G68" si="5">E34+F34</f>
        <v>400000</v>
      </c>
      <c r="H34" s="8">
        <v>0</v>
      </c>
      <c r="I34" s="9">
        <f t="shared" ref="I34:I68" si="6">G34+H34</f>
        <v>400000</v>
      </c>
      <c r="K34" s="8">
        <v>0</v>
      </c>
      <c r="L34" s="8">
        <v>0</v>
      </c>
      <c r="M34" s="8">
        <v>0</v>
      </c>
      <c r="N34" s="8"/>
      <c r="O34" s="14">
        <f>SUM(K34:N34)</f>
        <v>0</v>
      </c>
      <c r="P34" s="20"/>
      <c r="Q34" s="8"/>
      <c r="R34" s="14">
        <f>Q34+O34</f>
        <v>0</v>
      </c>
      <c r="T34" s="37">
        <f t="shared" ref="T34:T68" si="7">I34-R34</f>
        <v>400000</v>
      </c>
    </row>
    <row r="35" spans="3:20" ht="18" customHeight="1" x14ac:dyDescent="0.2">
      <c r="C35" s="44" t="s">
        <v>87</v>
      </c>
      <c r="D35" s="36" t="s">
        <v>92</v>
      </c>
      <c r="E35" s="8"/>
      <c r="F35" s="8">
        <v>43096.66</v>
      </c>
      <c r="G35" s="9">
        <f t="shared" si="5"/>
        <v>43096.66</v>
      </c>
      <c r="H35" s="8">
        <v>0</v>
      </c>
      <c r="I35" s="9">
        <f t="shared" si="6"/>
        <v>43096.66</v>
      </c>
      <c r="K35" s="8">
        <v>21224.639999999999</v>
      </c>
      <c r="L35" s="8">
        <v>0</v>
      </c>
      <c r="M35" s="8">
        <v>0</v>
      </c>
      <c r="N35" s="8"/>
      <c r="O35" s="14">
        <f>SUM(K35:N35)</f>
        <v>21224.639999999999</v>
      </c>
      <c r="P35" s="20"/>
      <c r="Q35" s="8"/>
      <c r="R35" s="14">
        <f>Q35+O35</f>
        <v>21224.639999999999</v>
      </c>
      <c r="T35" s="37">
        <f t="shared" si="7"/>
        <v>21872.020000000004</v>
      </c>
    </row>
    <row r="36" spans="3:20" ht="18" customHeight="1" x14ac:dyDescent="0.2">
      <c r="C36" s="44" t="s">
        <v>70</v>
      </c>
      <c r="D36" s="36" t="s">
        <v>92</v>
      </c>
      <c r="E36" s="8">
        <v>200000</v>
      </c>
      <c r="F36" s="8">
        <v>0</v>
      </c>
      <c r="G36" s="9">
        <f t="shared" si="5"/>
        <v>200000</v>
      </c>
      <c r="H36" s="8">
        <v>0</v>
      </c>
      <c r="I36" s="9">
        <f t="shared" si="6"/>
        <v>200000</v>
      </c>
      <c r="K36" s="8"/>
      <c r="L36" s="8">
        <v>0</v>
      </c>
      <c r="M36" s="8">
        <v>0</v>
      </c>
      <c r="N36" s="8"/>
      <c r="O36" s="14">
        <f t="shared" ref="O36:O68" si="8">SUM(K36:N36)</f>
        <v>0</v>
      </c>
      <c r="P36" s="20"/>
      <c r="Q36" s="8"/>
      <c r="R36" s="14">
        <f t="shared" ref="R36:R68" si="9">Q36+O36</f>
        <v>0</v>
      </c>
      <c r="T36" s="37">
        <f t="shared" si="7"/>
        <v>200000</v>
      </c>
    </row>
    <row r="37" spans="3:20" ht="18" customHeight="1" x14ac:dyDescent="0.2">
      <c r="C37" s="44" t="s">
        <v>73</v>
      </c>
      <c r="D37" s="36" t="s">
        <v>92</v>
      </c>
      <c r="E37" s="8">
        <v>130000</v>
      </c>
      <c r="F37" s="8">
        <v>0</v>
      </c>
      <c r="G37" s="9">
        <f t="shared" si="5"/>
        <v>130000</v>
      </c>
      <c r="H37" s="8">
        <v>0</v>
      </c>
      <c r="I37" s="9">
        <f t="shared" si="6"/>
        <v>130000</v>
      </c>
      <c r="K37" s="8"/>
      <c r="L37" s="8">
        <v>0</v>
      </c>
      <c r="M37" s="8">
        <v>0</v>
      </c>
      <c r="N37" s="8"/>
      <c r="O37" s="14">
        <f t="shared" si="8"/>
        <v>0</v>
      </c>
      <c r="P37" s="20"/>
      <c r="Q37" s="8"/>
      <c r="R37" s="14">
        <f t="shared" si="9"/>
        <v>0</v>
      </c>
      <c r="T37" s="37">
        <f t="shared" si="7"/>
        <v>130000</v>
      </c>
    </row>
    <row r="38" spans="3:20" ht="18" customHeight="1" x14ac:dyDescent="0.2">
      <c r="C38" s="44" t="s">
        <v>88</v>
      </c>
      <c r="D38" s="36" t="s">
        <v>92</v>
      </c>
      <c r="E38" s="8">
        <v>180000</v>
      </c>
      <c r="F38" s="8">
        <v>0</v>
      </c>
      <c r="G38" s="9">
        <f t="shared" si="5"/>
        <v>180000</v>
      </c>
      <c r="H38" s="8">
        <v>0</v>
      </c>
      <c r="I38" s="9">
        <f t="shared" si="6"/>
        <v>180000</v>
      </c>
      <c r="K38" s="8"/>
      <c r="L38" s="8">
        <v>0</v>
      </c>
      <c r="M38" s="8">
        <v>0</v>
      </c>
      <c r="N38" s="8"/>
      <c r="O38" s="14">
        <f t="shared" si="8"/>
        <v>0</v>
      </c>
      <c r="P38" s="20"/>
      <c r="Q38" s="8"/>
      <c r="R38" s="14">
        <f t="shared" si="9"/>
        <v>0</v>
      </c>
      <c r="T38" s="37">
        <f t="shared" si="7"/>
        <v>180000</v>
      </c>
    </row>
    <row r="39" spans="3:20" ht="18" customHeight="1" x14ac:dyDescent="0.2">
      <c r="C39" s="44" t="s">
        <v>89</v>
      </c>
      <c r="D39" s="36" t="s">
        <v>6</v>
      </c>
      <c r="E39" s="8"/>
      <c r="F39" s="8">
        <v>156313.15</v>
      </c>
      <c r="G39" s="9">
        <f t="shared" si="5"/>
        <v>156313.15</v>
      </c>
      <c r="H39" s="8">
        <v>0</v>
      </c>
      <c r="I39" s="9">
        <f t="shared" si="6"/>
        <v>156313.15</v>
      </c>
      <c r="K39" s="8"/>
      <c r="L39" s="8">
        <v>116438.14159999999</v>
      </c>
      <c r="M39" s="8">
        <v>0</v>
      </c>
      <c r="N39" s="8"/>
      <c r="O39" s="14">
        <f t="shared" si="8"/>
        <v>116438.14159999999</v>
      </c>
      <c r="P39" s="20"/>
      <c r="Q39" s="8"/>
      <c r="R39" s="14">
        <f t="shared" si="9"/>
        <v>116438.14159999999</v>
      </c>
      <c r="T39" s="37">
        <f t="shared" si="7"/>
        <v>39875.008400000006</v>
      </c>
    </row>
    <row r="40" spans="3:20" ht="18" customHeight="1" x14ac:dyDescent="0.2">
      <c r="C40" s="44" t="s">
        <v>46</v>
      </c>
      <c r="D40" s="36" t="s">
        <v>6</v>
      </c>
      <c r="E40" s="8"/>
      <c r="F40" s="8">
        <v>296179.59999999998</v>
      </c>
      <c r="G40" s="9">
        <f t="shared" si="5"/>
        <v>296179.59999999998</v>
      </c>
      <c r="H40" s="8">
        <v>0</v>
      </c>
      <c r="I40" s="9">
        <f t="shared" si="6"/>
        <v>296179.59999999998</v>
      </c>
      <c r="K40" s="8"/>
      <c r="L40" s="8">
        <v>26632.17</v>
      </c>
      <c r="M40" s="8">
        <v>0</v>
      </c>
      <c r="N40" s="8"/>
      <c r="O40" s="14">
        <f t="shared" si="8"/>
        <v>26632.17</v>
      </c>
      <c r="P40" s="20"/>
      <c r="Q40" s="8"/>
      <c r="R40" s="14">
        <f t="shared" si="9"/>
        <v>26632.17</v>
      </c>
      <c r="T40" s="37">
        <f t="shared" si="7"/>
        <v>269547.43</v>
      </c>
    </row>
    <row r="41" spans="3:20" ht="18" customHeight="1" x14ac:dyDescent="0.2">
      <c r="C41" s="44" t="s">
        <v>47</v>
      </c>
      <c r="D41" s="36" t="s">
        <v>6</v>
      </c>
      <c r="E41" s="8"/>
      <c r="F41" s="8">
        <v>179290.58</v>
      </c>
      <c r="G41" s="9">
        <f t="shared" si="5"/>
        <v>179290.58</v>
      </c>
      <c r="H41" s="8">
        <v>0</v>
      </c>
      <c r="I41" s="9">
        <f t="shared" si="6"/>
        <v>179290.58</v>
      </c>
      <c r="K41" s="8"/>
      <c r="L41" s="8">
        <v>0</v>
      </c>
      <c r="M41" s="8">
        <v>0</v>
      </c>
      <c r="N41" s="8"/>
      <c r="O41" s="14">
        <f t="shared" si="8"/>
        <v>0</v>
      </c>
      <c r="P41" s="20"/>
      <c r="Q41" s="8"/>
      <c r="R41" s="14">
        <f t="shared" si="9"/>
        <v>0</v>
      </c>
      <c r="T41" s="37">
        <f t="shared" si="7"/>
        <v>179290.58</v>
      </c>
    </row>
    <row r="42" spans="3:20" ht="18" customHeight="1" x14ac:dyDescent="0.2">
      <c r="C42" s="44" t="s">
        <v>48</v>
      </c>
      <c r="D42" s="36" t="s">
        <v>6</v>
      </c>
      <c r="E42" s="8"/>
      <c r="F42" s="8">
        <v>57784.88</v>
      </c>
      <c r="G42" s="9">
        <f t="shared" si="5"/>
        <v>57784.88</v>
      </c>
      <c r="H42" s="8">
        <v>0</v>
      </c>
      <c r="I42" s="9">
        <f t="shared" si="6"/>
        <v>57784.88</v>
      </c>
      <c r="K42" s="8">
        <v>57784.88</v>
      </c>
      <c r="L42" s="8">
        <v>0</v>
      </c>
      <c r="M42" s="8">
        <v>0</v>
      </c>
      <c r="N42" s="8"/>
      <c r="O42" s="14">
        <f t="shared" si="8"/>
        <v>57784.88</v>
      </c>
      <c r="P42" s="20"/>
      <c r="Q42" s="8"/>
      <c r="R42" s="14">
        <f t="shared" si="9"/>
        <v>57784.88</v>
      </c>
      <c r="T42" s="37">
        <f t="shared" si="7"/>
        <v>0</v>
      </c>
    </row>
    <row r="43" spans="3:20" ht="18" customHeight="1" x14ac:dyDescent="0.2">
      <c r="C43" s="44" t="s">
        <v>49</v>
      </c>
      <c r="D43" s="36" t="s">
        <v>6</v>
      </c>
      <c r="E43" s="8"/>
      <c r="F43" s="8">
        <v>32925.9</v>
      </c>
      <c r="G43" s="9">
        <f t="shared" si="5"/>
        <v>32925.9</v>
      </c>
      <c r="H43" s="8">
        <v>0</v>
      </c>
      <c r="I43" s="9">
        <f t="shared" si="6"/>
        <v>32925.9</v>
      </c>
      <c r="K43" s="8"/>
      <c r="L43" s="8">
        <v>0</v>
      </c>
      <c r="M43" s="8">
        <v>0</v>
      </c>
      <c r="N43" s="8"/>
      <c r="O43" s="14">
        <f t="shared" si="8"/>
        <v>0</v>
      </c>
      <c r="P43" s="20"/>
      <c r="Q43" s="8"/>
      <c r="R43" s="14">
        <f t="shared" si="9"/>
        <v>0</v>
      </c>
      <c r="T43" s="37">
        <f t="shared" si="7"/>
        <v>32925.9</v>
      </c>
    </row>
    <row r="44" spans="3:20" ht="18" customHeight="1" x14ac:dyDescent="0.2">
      <c r="C44" s="44" t="s">
        <v>50</v>
      </c>
      <c r="D44" s="36" t="s">
        <v>6</v>
      </c>
      <c r="E44" s="8"/>
      <c r="F44" s="8">
        <v>8164</v>
      </c>
      <c r="G44" s="9">
        <f t="shared" si="5"/>
        <v>8164</v>
      </c>
      <c r="H44" s="8"/>
      <c r="I44" s="9">
        <f t="shared" si="6"/>
        <v>8164</v>
      </c>
      <c r="K44" s="8">
        <v>8164</v>
      </c>
      <c r="L44" s="8"/>
      <c r="M44" s="8"/>
      <c r="N44" s="8"/>
      <c r="O44" s="14">
        <f t="shared" si="8"/>
        <v>8164</v>
      </c>
      <c r="P44" s="20"/>
      <c r="Q44" s="8"/>
      <c r="R44" s="14"/>
      <c r="T44" s="37"/>
    </row>
    <row r="45" spans="3:20" ht="18" customHeight="1" x14ac:dyDescent="0.2">
      <c r="C45" s="44" t="s">
        <v>90</v>
      </c>
      <c r="D45" s="36" t="s">
        <v>6</v>
      </c>
      <c r="E45" s="8"/>
      <c r="F45" s="8">
        <v>175942.52000000002</v>
      </c>
      <c r="G45" s="9">
        <f t="shared" si="5"/>
        <v>175942.52000000002</v>
      </c>
      <c r="H45" s="8">
        <v>0</v>
      </c>
      <c r="I45" s="9">
        <f t="shared" si="6"/>
        <v>175942.52000000002</v>
      </c>
      <c r="K45" s="8">
        <v>163694.52000000002</v>
      </c>
      <c r="L45" s="8">
        <v>0</v>
      </c>
      <c r="M45" s="8">
        <v>0</v>
      </c>
      <c r="N45" s="8"/>
      <c r="O45" s="14">
        <f t="shared" si="8"/>
        <v>163694.52000000002</v>
      </c>
      <c r="P45" s="20"/>
      <c r="Q45" s="8"/>
      <c r="R45" s="14">
        <f t="shared" si="9"/>
        <v>163694.52000000002</v>
      </c>
      <c r="T45" s="37">
        <f t="shared" si="7"/>
        <v>12248</v>
      </c>
    </row>
    <row r="46" spans="3:20" ht="18" customHeight="1" x14ac:dyDescent="0.2">
      <c r="C46" s="44" t="s">
        <v>51</v>
      </c>
      <c r="D46" s="36" t="s">
        <v>6</v>
      </c>
      <c r="E46" s="8"/>
      <c r="F46" s="8">
        <v>26179.599999999999</v>
      </c>
      <c r="G46" s="9">
        <f t="shared" si="5"/>
        <v>26179.599999999999</v>
      </c>
      <c r="H46" s="8">
        <v>0</v>
      </c>
      <c r="I46" s="9">
        <f t="shared" si="6"/>
        <v>26179.599999999999</v>
      </c>
      <c r="K46" s="8"/>
      <c r="L46" s="8">
        <v>26179.599999999999</v>
      </c>
      <c r="M46" s="8">
        <v>0</v>
      </c>
      <c r="N46" s="8"/>
      <c r="O46" s="14">
        <f t="shared" si="8"/>
        <v>26179.599999999999</v>
      </c>
      <c r="P46" s="20"/>
      <c r="Q46" s="8"/>
      <c r="R46" s="14">
        <f t="shared" si="9"/>
        <v>26179.599999999999</v>
      </c>
      <c r="T46" s="37">
        <f t="shared" si="7"/>
        <v>0</v>
      </c>
    </row>
    <row r="47" spans="3:20" ht="18" customHeight="1" x14ac:dyDescent="0.2">
      <c r="C47" s="44" t="s">
        <v>52</v>
      </c>
      <c r="D47" s="36" t="s">
        <v>6</v>
      </c>
      <c r="E47" s="8"/>
      <c r="F47" s="8">
        <v>29715.119999999999</v>
      </c>
      <c r="G47" s="9">
        <f t="shared" si="5"/>
        <v>29715.119999999999</v>
      </c>
      <c r="H47" s="8">
        <v>0</v>
      </c>
      <c r="I47" s="9">
        <f t="shared" si="6"/>
        <v>29715.119999999999</v>
      </c>
      <c r="K47" s="8">
        <v>29715.13</v>
      </c>
      <c r="L47" s="8">
        <v>0</v>
      </c>
      <c r="M47" s="8">
        <v>0</v>
      </c>
      <c r="N47" s="8"/>
      <c r="O47" s="14">
        <f t="shared" si="8"/>
        <v>29715.13</v>
      </c>
      <c r="P47" s="20"/>
      <c r="Q47" s="8"/>
      <c r="R47" s="14">
        <f t="shared" si="9"/>
        <v>29715.13</v>
      </c>
      <c r="T47" s="37">
        <f t="shared" si="7"/>
        <v>-1.0000000002037268E-2</v>
      </c>
    </row>
    <row r="48" spans="3:20" ht="18" customHeight="1" x14ac:dyDescent="0.2">
      <c r="C48" s="44" t="s">
        <v>53</v>
      </c>
      <c r="D48" s="36" t="s">
        <v>6</v>
      </c>
      <c r="E48" s="8"/>
      <c r="F48" s="8">
        <v>88063.8</v>
      </c>
      <c r="G48" s="9">
        <f t="shared" si="5"/>
        <v>88063.8</v>
      </c>
      <c r="H48" s="8">
        <v>0</v>
      </c>
      <c r="I48" s="9">
        <f t="shared" si="6"/>
        <v>88063.8</v>
      </c>
      <c r="K48" s="8"/>
      <c r="L48" s="8">
        <v>0</v>
      </c>
      <c r="M48" s="8">
        <v>0</v>
      </c>
      <c r="N48" s="8"/>
      <c r="O48" s="14">
        <f t="shared" si="8"/>
        <v>0</v>
      </c>
      <c r="P48" s="20"/>
      <c r="Q48" s="8"/>
      <c r="R48" s="14">
        <f t="shared" si="9"/>
        <v>0</v>
      </c>
      <c r="T48" s="37">
        <f t="shared" si="7"/>
        <v>88063.8</v>
      </c>
    </row>
    <row r="49" spans="3:20" ht="18" customHeight="1" x14ac:dyDescent="0.2">
      <c r="C49" s="44" t="s">
        <v>54</v>
      </c>
      <c r="D49" s="36" t="s">
        <v>6</v>
      </c>
      <c r="E49" s="8">
        <v>757181.00599999994</v>
      </c>
      <c r="F49" s="59">
        <v>0</v>
      </c>
      <c r="G49" s="9">
        <f t="shared" si="5"/>
        <v>757181.00599999994</v>
      </c>
      <c r="H49" s="8">
        <v>0</v>
      </c>
      <c r="I49" s="9">
        <f t="shared" si="6"/>
        <v>757181.00599999994</v>
      </c>
      <c r="K49" s="8"/>
      <c r="L49" s="8">
        <v>255240.51157500001</v>
      </c>
      <c r="M49" s="8">
        <v>0</v>
      </c>
      <c r="N49" s="8"/>
      <c r="O49" s="14">
        <f t="shared" si="8"/>
        <v>255240.51157500001</v>
      </c>
      <c r="P49" s="20"/>
      <c r="Q49" s="8"/>
      <c r="R49" s="14">
        <f t="shared" si="9"/>
        <v>255240.51157500001</v>
      </c>
      <c r="T49" s="37">
        <f t="shared" si="7"/>
        <v>501940.49442499992</v>
      </c>
    </row>
    <row r="50" spans="3:20" ht="18" customHeight="1" x14ac:dyDescent="0.2">
      <c r="C50" s="44" t="s">
        <v>55</v>
      </c>
      <c r="D50" s="36" t="s">
        <v>6</v>
      </c>
      <c r="E50" s="59">
        <v>650959.055999998</v>
      </c>
      <c r="F50" s="8">
        <v>0</v>
      </c>
      <c r="G50" s="9">
        <f t="shared" si="5"/>
        <v>650959.055999998</v>
      </c>
      <c r="H50" s="8">
        <v>0</v>
      </c>
      <c r="I50" s="9">
        <f t="shared" si="6"/>
        <v>650959.055999998</v>
      </c>
      <c r="K50" s="8"/>
      <c r="L50" s="8">
        <v>0</v>
      </c>
      <c r="M50" s="8">
        <v>0</v>
      </c>
      <c r="N50" s="8"/>
      <c r="O50" s="14">
        <f t="shared" si="8"/>
        <v>0</v>
      </c>
      <c r="P50" s="20"/>
      <c r="Q50" s="8"/>
      <c r="R50" s="14">
        <f t="shared" si="9"/>
        <v>0</v>
      </c>
      <c r="T50" s="37">
        <f t="shared" si="7"/>
        <v>650959.055999998</v>
      </c>
    </row>
    <row r="51" spans="3:20" ht="18" customHeight="1" x14ac:dyDescent="0.2">
      <c r="C51" s="44" t="s">
        <v>56</v>
      </c>
      <c r="D51" s="36" t="s">
        <v>6</v>
      </c>
      <c r="E51" s="8">
        <v>757181.00599999994</v>
      </c>
      <c r="F51" s="8">
        <v>0</v>
      </c>
      <c r="G51" s="9">
        <f t="shared" si="5"/>
        <v>757181.00599999994</v>
      </c>
      <c r="H51" s="8">
        <v>0</v>
      </c>
      <c r="I51" s="9">
        <f t="shared" si="6"/>
        <v>757181.00599999994</v>
      </c>
      <c r="K51" s="8"/>
      <c r="L51" s="8">
        <v>584778.51380000007</v>
      </c>
      <c r="M51" s="8">
        <v>0</v>
      </c>
      <c r="N51" s="8"/>
      <c r="O51" s="14">
        <f t="shared" si="8"/>
        <v>584778.51380000007</v>
      </c>
      <c r="P51" s="20"/>
      <c r="Q51" s="8"/>
      <c r="R51" s="14">
        <f t="shared" si="9"/>
        <v>584778.51380000007</v>
      </c>
      <c r="T51" s="37">
        <f t="shared" si="7"/>
        <v>172402.49219999986</v>
      </c>
    </row>
    <row r="52" spans="3:20" ht="18" customHeight="1" x14ac:dyDescent="0.2">
      <c r="C52" s="44" t="s">
        <v>57</v>
      </c>
      <c r="D52" s="36" t="s">
        <v>6</v>
      </c>
      <c r="E52" s="8">
        <v>182759.96200000122</v>
      </c>
      <c r="F52" s="8">
        <v>249837.15100000551</v>
      </c>
      <c r="G52" s="9">
        <f t="shared" si="5"/>
        <v>432597.11300000676</v>
      </c>
      <c r="H52" s="8">
        <v>0</v>
      </c>
      <c r="I52" s="9">
        <f t="shared" si="6"/>
        <v>432597.11300000676</v>
      </c>
      <c r="K52" s="8"/>
      <c r="L52" s="8">
        <v>0</v>
      </c>
      <c r="M52" s="8">
        <v>0</v>
      </c>
      <c r="N52" s="8"/>
      <c r="O52" s="14">
        <f t="shared" si="8"/>
        <v>0</v>
      </c>
      <c r="P52" s="20"/>
      <c r="Q52" s="8"/>
      <c r="R52" s="14">
        <f t="shared" si="9"/>
        <v>0</v>
      </c>
      <c r="T52" s="37">
        <f t="shared" si="7"/>
        <v>432597.11300000676</v>
      </c>
    </row>
    <row r="53" spans="3:20" ht="18" customHeight="1" x14ac:dyDescent="0.2">
      <c r="C53" s="44" t="s">
        <v>58</v>
      </c>
      <c r="D53" s="36" t="s">
        <v>6</v>
      </c>
      <c r="E53" s="8"/>
      <c r="F53" s="8">
        <v>341495</v>
      </c>
      <c r="G53" s="9">
        <f t="shared" si="5"/>
        <v>341495</v>
      </c>
      <c r="H53" s="8">
        <v>0</v>
      </c>
      <c r="I53" s="9">
        <f t="shared" si="6"/>
        <v>341495</v>
      </c>
      <c r="K53" s="8"/>
      <c r="L53" s="8">
        <v>114859.38920000001</v>
      </c>
      <c r="M53" s="8">
        <v>0</v>
      </c>
      <c r="N53" s="8"/>
      <c r="O53" s="14">
        <f t="shared" si="8"/>
        <v>114859.38920000001</v>
      </c>
      <c r="P53" s="20"/>
      <c r="Q53" s="8"/>
      <c r="R53" s="14">
        <f t="shared" si="9"/>
        <v>114859.38920000001</v>
      </c>
      <c r="T53" s="37">
        <f t="shared" si="7"/>
        <v>226635.61079999999</v>
      </c>
    </row>
    <row r="54" spans="3:20" ht="18" customHeight="1" x14ac:dyDescent="0.2">
      <c r="C54" s="44" t="s">
        <v>91</v>
      </c>
      <c r="D54" s="36" t="s">
        <v>6</v>
      </c>
      <c r="E54" s="8">
        <v>144715.332000002</v>
      </c>
      <c r="F54" s="59">
        <f>291940.933499996-F79</f>
        <v>291940.93349999603</v>
      </c>
      <c r="G54" s="9">
        <f t="shared" si="5"/>
        <v>436656.265499998</v>
      </c>
      <c r="H54" s="8">
        <v>0</v>
      </c>
      <c r="I54" s="9">
        <f t="shared" si="6"/>
        <v>436656.265499998</v>
      </c>
      <c r="K54" s="8"/>
      <c r="L54" s="8">
        <v>0</v>
      </c>
      <c r="M54" s="8">
        <v>0</v>
      </c>
      <c r="N54" s="8"/>
      <c r="O54" s="14">
        <f t="shared" si="8"/>
        <v>0</v>
      </c>
      <c r="P54" s="20"/>
      <c r="Q54" s="8"/>
      <c r="R54" s="14">
        <f t="shared" si="9"/>
        <v>0</v>
      </c>
      <c r="T54" s="37">
        <f t="shared" si="7"/>
        <v>436656.265499998</v>
      </c>
    </row>
    <row r="55" spans="3:20" ht="18" customHeight="1" x14ac:dyDescent="0.2">
      <c r="C55" s="44" t="s">
        <v>59</v>
      </c>
      <c r="D55" s="36" t="s">
        <v>6</v>
      </c>
      <c r="E55" s="8">
        <v>757181.00600000005</v>
      </c>
      <c r="F55" s="8">
        <v>0</v>
      </c>
      <c r="G55" s="9">
        <f t="shared" si="5"/>
        <v>757181.00600000005</v>
      </c>
      <c r="H55" s="8">
        <v>0</v>
      </c>
      <c r="I55" s="9">
        <f t="shared" si="6"/>
        <v>757181.00600000005</v>
      </c>
      <c r="K55" s="8"/>
      <c r="L55" s="8">
        <v>0</v>
      </c>
      <c r="M55" s="8">
        <v>0</v>
      </c>
      <c r="N55" s="8"/>
      <c r="O55" s="14">
        <f>SUM(K55:N55)</f>
        <v>0</v>
      </c>
      <c r="P55" s="20"/>
      <c r="Q55" s="8"/>
      <c r="R55" s="14">
        <f t="shared" si="9"/>
        <v>0</v>
      </c>
      <c r="T55" s="37">
        <f t="shared" si="7"/>
        <v>757181.00600000005</v>
      </c>
    </row>
    <row r="56" spans="3:20" ht="18" customHeight="1" x14ac:dyDescent="0.2">
      <c r="C56" s="44" t="s">
        <v>93</v>
      </c>
      <c r="D56" s="36" t="s">
        <v>71</v>
      </c>
      <c r="E56" s="8">
        <v>4080</v>
      </c>
      <c r="F56" s="8">
        <v>0</v>
      </c>
      <c r="G56" s="9">
        <f t="shared" si="5"/>
        <v>4080</v>
      </c>
      <c r="H56" s="8">
        <v>0</v>
      </c>
      <c r="I56" s="9">
        <f t="shared" si="6"/>
        <v>4080</v>
      </c>
      <c r="K56" s="8">
        <v>4080</v>
      </c>
      <c r="L56" s="8">
        <v>0</v>
      </c>
      <c r="M56" s="8">
        <v>0</v>
      </c>
      <c r="N56" s="8"/>
      <c r="O56" s="14">
        <f t="shared" si="8"/>
        <v>4080</v>
      </c>
      <c r="P56" s="20"/>
      <c r="Q56" s="8"/>
      <c r="R56" s="14">
        <f t="shared" si="9"/>
        <v>4080</v>
      </c>
      <c r="T56" s="37">
        <f t="shared" si="7"/>
        <v>0</v>
      </c>
    </row>
    <row r="57" spans="3:20" ht="18" customHeight="1" x14ac:dyDescent="0.2">
      <c r="C57" s="44" t="s">
        <v>94</v>
      </c>
      <c r="D57" s="36" t="s">
        <v>71</v>
      </c>
      <c r="E57" s="8">
        <v>400000</v>
      </c>
      <c r="F57" s="8">
        <v>0</v>
      </c>
      <c r="G57" s="9">
        <f t="shared" si="5"/>
        <v>400000</v>
      </c>
      <c r="H57" s="8">
        <v>0</v>
      </c>
      <c r="I57" s="9">
        <f t="shared" si="6"/>
        <v>400000</v>
      </c>
      <c r="K57" s="8"/>
      <c r="L57" s="8">
        <v>0</v>
      </c>
      <c r="M57" s="8">
        <v>0</v>
      </c>
      <c r="N57" s="8"/>
      <c r="O57" s="14">
        <f t="shared" si="8"/>
        <v>0</v>
      </c>
      <c r="P57" s="20"/>
      <c r="Q57" s="8"/>
      <c r="R57" s="14">
        <f t="shared" si="9"/>
        <v>0</v>
      </c>
      <c r="T57" s="37">
        <f t="shared" si="7"/>
        <v>400000</v>
      </c>
    </row>
    <row r="58" spans="3:20" ht="18" customHeight="1" x14ac:dyDescent="0.2">
      <c r="C58" s="44" t="s">
        <v>60</v>
      </c>
      <c r="D58" s="36" t="s">
        <v>5</v>
      </c>
      <c r="E58" s="8">
        <v>80020.14</v>
      </c>
      <c r="F58" s="8">
        <v>0</v>
      </c>
      <c r="G58" s="9">
        <f t="shared" si="5"/>
        <v>80020.14</v>
      </c>
      <c r="H58" s="8">
        <v>0</v>
      </c>
      <c r="I58" s="9">
        <f t="shared" si="6"/>
        <v>80020.14</v>
      </c>
      <c r="K58" s="8"/>
      <c r="L58" s="8">
        <v>0</v>
      </c>
      <c r="M58" s="8">
        <v>0</v>
      </c>
      <c r="N58" s="8"/>
      <c r="O58" s="14">
        <f t="shared" si="8"/>
        <v>0</v>
      </c>
      <c r="P58" s="20"/>
      <c r="Q58" s="8"/>
      <c r="R58" s="14">
        <f t="shared" si="9"/>
        <v>0</v>
      </c>
      <c r="T58" s="37">
        <f t="shared" si="7"/>
        <v>80020.14</v>
      </c>
    </row>
    <row r="59" spans="3:20" ht="18" customHeight="1" x14ac:dyDescent="0.2">
      <c r="C59" s="44" t="s">
        <v>61</v>
      </c>
      <c r="D59" s="36" t="s">
        <v>5</v>
      </c>
      <c r="E59" s="8">
        <v>560577.10199999996</v>
      </c>
      <c r="F59" s="8">
        <v>0</v>
      </c>
      <c r="G59" s="9">
        <f t="shared" si="5"/>
        <v>560577.10199999996</v>
      </c>
      <c r="H59" s="8">
        <v>0</v>
      </c>
      <c r="I59" s="9">
        <f t="shared" si="6"/>
        <v>560577.10199999996</v>
      </c>
      <c r="K59" s="8">
        <v>0</v>
      </c>
      <c r="L59" s="8">
        <v>0</v>
      </c>
      <c r="M59" s="8">
        <v>0</v>
      </c>
      <c r="N59" s="8"/>
      <c r="O59" s="14">
        <f t="shared" si="8"/>
        <v>0</v>
      </c>
      <c r="P59" s="20"/>
      <c r="Q59" s="8"/>
      <c r="R59" s="14">
        <f t="shared" si="9"/>
        <v>0</v>
      </c>
      <c r="T59" s="37">
        <f t="shared" si="7"/>
        <v>560577.10199999996</v>
      </c>
    </row>
    <row r="60" spans="3:20" ht="18" customHeight="1" x14ac:dyDescent="0.2">
      <c r="C60" s="44" t="s">
        <v>62</v>
      </c>
      <c r="D60" s="36" t="s">
        <v>5</v>
      </c>
      <c r="E60" s="8">
        <v>505839.89</v>
      </c>
      <c r="F60" s="8"/>
      <c r="G60" s="9">
        <f t="shared" si="5"/>
        <v>505839.89</v>
      </c>
      <c r="H60" s="8">
        <v>0</v>
      </c>
      <c r="I60" s="9">
        <f t="shared" si="6"/>
        <v>505839.89</v>
      </c>
      <c r="K60" s="8">
        <v>0</v>
      </c>
      <c r="L60" s="8">
        <v>163793.44</v>
      </c>
      <c r="M60" s="8">
        <v>0</v>
      </c>
      <c r="N60" s="8"/>
      <c r="O60" s="14">
        <f t="shared" si="8"/>
        <v>163793.44</v>
      </c>
      <c r="P60" s="20"/>
      <c r="Q60" s="8"/>
      <c r="R60" s="14">
        <f t="shared" si="9"/>
        <v>163793.44</v>
      </c>
      <c r="T60" s="37">
        <f t="shared" si="7"/>
        <v>342046.45</v>
      </c>
    </row>
    <row r="61" spans="3:20" ht="18" customHeight="1" x14ac:dyDescent="0.2">
      <c r="C61" s="44" t="s">
        <v>63</v>
      </c>
      <c r="D61" s="36" t="s">
        <v>5</v>
      </c>
      <c r="E61" s="8">
        <v>200000</v>
      </c>
      <c r="F61" s="8">
        <v>0</v>
      </c>
      <c r="G61" s="9">
        <f t="shared" si="5"/>
        <v>200000</v>
      </c>
      <c r="H61" s="8">
        <v>0</v>
      </c>
      <c r="I61" s="9">
        <f t="shared" si="6"/>
        <v>200000</v>
      </c>
      <c r="K61" s="8">
        <v>0</v>
      </c>
      <c r="L61" s="8">
        <v>0</v>
      </c>
      <c r="M61" s="8">
        <v>0</v>
      </c>
      <c r="N61" s="8"/>
      <c r="O61" s="14">
        <f t="shared" si="8"/>
        <v>0</v>
      </c>
      <c r="P61" s="20"/>
      <c r="Q61" s="8"/>
      <c r="R61" s="14">
        <f t="shared" si="9"/>
        <v>0</v>
      </c>
      <c r="T61" s="37">
        <f t="shared" si="7"/>
        <v>200000</v>
      </c>
    </row>
    <row r="62" spans="3:20" ht="18" customHeight="1" x14ac:dyDescent="0.2">
      <c r="C62" s="35" t="s">
        <v>64</v>
      </c>
      <c r="D62" s="36" t="s">
        <v>41</v>
      </c>
      <c r="E62" s="8">
        <v>200000</v>
      </c>
      <c r="F62" s="8">
        <v>0</v>
      </c>
      <c r="G62" s="9">
        <f t="shared" si="5"/>
        <v>200000</v>
      </c>
      <c r="H62" s="8">
        <v>0</v>
      </c>
      <c r="I62" s="9">
        <f t="shared" si="6"/>
        <v>200000</v>
      </c>
      <c r="K62" s="8">
        <v>0</v>
      </c>
      <c r="L62" s="8">
        <v>0</v>
      </c>
      <c r="M62" s="8">
        <v>0</v>
      </c>
      <c r="N62" s="8"/>
      <c r="O62" s="14">
        <f t="shared" si="8"/>
        <v>0</v>
      </c>
      <c r="P62" s="20"/>
      <c r="Q62" s="8"/>
      <c r="R62" s="14">
        <f t="shared" si="9"/>
        <v>0</v>
      </c>
      <c r="T62" s="37">
        <f t="shared" si="7"/>
        <v>200000</v>
      </c>
    </row>
    <row r="63" spans="3:20" ht="18" customHeight="1" x14ac:dyDescent="0.2">
      <c r="C63" s="35" t="s">
        <v>65</v>
      </c>
      <c r="D63" s="36" t="s">
        <v>41</v>
      </c>
      <c r="E63" s="8">
        <v>200000</v>
      </c>
      <c r="F63" s="8">
        <v>0</v>
      </c>
      <c r="G63" s="9">
        <f t="shared" si="5"/>
        <v>200000</v>
      </c>
      <c r="H63" s="8">
        <v>0</v>
      </c>
      <c r="I63" s="9">
        <f t="shared" si="6"/>
        <v>200000</v>
      </c>
      <c r="K63" s="8">
        <v>0</v>
      </c>
      <c r="L63" s="8">
        <v>0</v>
      </c>
      <c r="M63" s="8">
        <v>0</v>
      </c>
      <c r="N63" s="8"/>
      <c r="O63" s="14">
        <f t="shared" si="8"/>
        <v>0</v>
      </c>
      <c r="P63" s="20"/>
      <c r="Q63" s="8"/>
      <c r="R63" s="14">
        <f t="shared" si="9"/>
        <v>0</v>
      </c>
      <c r="T63" s="37">
        <f t="shared" si="7"/>
        <v>200000</v>
      </c>
    </row>
    <row r="64" spans="3:20" ht="18" customHeight="1" x14ac:dyDescent="0.2">
      <c r="C64" s="35" t="s">
        <v>66</v>
      </c>
      <c r="D64" s="36" t="s">
        <v>41</v>
      </c>
      <c r="E64" s="8">
        <v>200000</v>
      </c>
      <c r="F64" s="8">
        <v>0</v>
      </c>
      <c r="G64" s="9">
        <f t="shared" si="5"/>
        <v>200000</v>
      </c>
      <c r="H64" s="8">
        <v>0</v>
      </c>
      <c r="I64" s="9">
        <f t="shared" si="6"/>
        <v>200000</v>
      </c>
      <c r="K64" s="8">
        <v>0</v>
      </c>
      <c r="L64" s="8">
        <v>0</v>
      </c>
      <c r="M64" s="8">
        <v>0</v>
      </c>
      <c r="N64" s="8"/>
      <c r="O64" s="14">
        <f t="shared" si="8"/>
        <v>0</v>
      </c>
      <c r="P64" s="20"/>
      <c r="Q64" s="8"/>
      <c r="R64" s="14">
        <f t="shared" si="9"/>
        <v>0</v>
      </c>
      <c r="T64" s="37">
        <f t="shared" si="7"/>
        <v>200000</v>
      </c>
    </row>
    <row r="65" spans="3:20" ht="18" customHeight="1" x14ac:dyDescent="0.2">
      <c r="C65" s="35" t="s">
        <v>67</v>
      </c>
      <c r="D65" s="36" t="s">
        <v>41</v>
      </c>
      <c r="E65" s="8">
        <v>200000</v>
      </c>
      <c r="F65" s="8">
        <v>0</v>
      </c>
      <c r="G65" s="9">
        <f t="shared" si="5"/>
        <v>200000</v>
      </c>
      <c r="H65" s="8">
        <v>0</v>
      </c>
      <c r="I65" s="9">
        <f t="shared" si="6"/>
        <v>200000</v>
      </c>
      <c r="K65" s="8">
        <v>0</v>
      </c>
      <c r="L65" s="8">
        <v>0</v>
      </c>
      <c r="M65" s="8">
        <v>0</v>
      </c>
      <c r="N65" s="8"/>
      <c r="O65" s="14">
        <f t="shared" si="8"/>
        <v>0</v>
      </c>
      <c r="P65" s="20"/>
      <c r="Q65" s="8"/>
      <c r="R65" s="14">
        <f t="shared" si="9"/>
        <v>0</v>
      </c>
      <c r="T65" s="37">
        <f t="shared" si="7"/>
        <v>200000</v>
      </c>
    </row>
    <row r="66" spans="3:20" ht="18" customHeight="1" x14ac:dyDescent="0.2">
      <c r="C66" s="35" t="s">
        <v>95</v>
      </c>
      <c r="D66" s="36" t="s">
        <v>42</v>
      </c>
      <c r="E66" s="8"/>
      <c r="F66" s="8">
        <v>316092.42800000001</v>
      </c>
      <c r="G66" s="9">
        <f t="shared" si="5"/>
        <v>316092.42800000001</v>
      </c>
      <c r="H66" s="8">
        <v>0</v>
      </c>
      <c r="I66" s="9">
        <f t="shared" si="6"/>
        <v>316092.42800000001</v>
      </c>
      <c r="K66" s="8">
        <v>0</v>
      </c>
      <c r="L66" s="8">
        <v>175785.49</v>
      </c>
      <c r="M66" s="8">
        <v>0</v>
      </c>
      <c r="N66" s="8"/>
      <c r="O66" s="14">
        <f t="shared" si="8"/>
        <v>175785.49</v>
      </c>
      <c r="P66" s="20"/>
      <c r="Q66" s="8"/>
      <c r="R66" s="14">
        <f t="shared" si="9"/>
        <v>175785.49</v>
      </c>
      <c r="T66" s="37">
        <f t="shared" si="7"/>
        <v>140306.93800000002</v>
      </c>
    </row>
    <row r="67" spans="3:20" ht="18" customHeight="1" x14ac:dyDescent="0.2">
      <c r="C67" s="35" t="s">
        <v>96</v>
      </c>
      <c r="D67" s="36" t="s">
        <v>97</v>
      </c>
      <c r="E67" s="8"/>
      <c r="F67" s="8">
        <v>243907.75999999791</v>
      </c>
      <c r="G67" s="9">
        <f t="shared" si="5"/>
        <v>243907.75999999791</v>
      </c>
      <c r="H67" s="8">
        <v>0</v>
      </c>
      <c r="I67" s="9">
        <f t="shared" si="6"/>
        <v>243907.75999999791</v>
      </c>
      <c r="K67" s="8">
        <v>243907.76</v>
      </c>
      <c r="L67" s="8">
        <v>0</v>
      </c>
      <c r="M67" s="8">
        <v>0</v>
      </c>
      <c r="N67" s="8"/>
      <c r="O67" s="14">
        <f t="shared" si="8"/>
        <v>243907.76</v>
      </c>
      <c r="P67" s="20"/>
      <c r="Q67" s="8"/>
      <c r="R67" s="14">
        <f t="shared" si="9"/>
        <v>243907.76</v>
      </c>
      <c r="T67" s="37">
        <f t="shared" si="7"/>
        <v>-2.0954757928848267E-9</v>
      </c>
    </row>
    <row r="68" spans="3:20" ht="18" customHeight="1" x14ac:dyDescent="0.2">
      <c r="C68" s="35" t="s">
        <v>68</v>
      </c>
      <c r="D68" s="36" t="s">
        <v>98</v>
      </c>
      <c r="E68" s="8">
        <v>150000</v>
      </c>
      <c r="F68" s="8">
        <v>0</v>
      </c>
      <c r="G68" s="9">
        <f t="shared" si="5"/>
        <v>150000</v>
      </c>
      <c r="H68" s="8">
        <v>0</v>
      </c>
      <c r="I68" s="9">
        <f t="shared" si="6"/>
        <v>150000</v>
      </c>
      <c r="K68" s="8">
        <v>0</v>
      </c>
      <c r="L68" s="8">
        <v>0</v>
      </c>
      <c r="M68" s="8">
        <v>0</v>
      </c>
      <c r="N68" s="8"/>
      <c r="O68" s="14">
        <f t="shared" si="8"/>
        <v>0</v>
      </c>
      <c r="P68" s="20"/>
      <c r="Q68" s="8"/>
      <c r="R68" s="14">
        <f t="shared" si="9"/>
        <v>0</v>
      </c>
      <c r="T68" s="37">
        <f t="shared" si="7"/>
        <v>150000</v>
      </c>
    </row>
    <row r="69" spans="3:20" ht="18" customHeight="1" x14ac:dyDescent="0.2">
      <c r="C69" s="35"/>
      <c r="D69" s="36"/>
      <c r="E69" s="8"/>
      <c r="F69" s="8"/>
      <c r="G69" s="9"/>
      <c r="H69" s="8"/>
      <c r="I69" s="9"/>
      <c r="K69" s="8"/>
      <c r="L69" s="8"/>
      <c r="M69" s="8"/>
      <c r="N69" s="8"/>
      <c r="O69" s="14"/>
      <c r="P69" s="20"/>
      <c r="Q69" s="8"/>
      <c r="R69" s="14"/>
      <c r="T69" s="37"/>
    </row>
    <row r="70" spans="3:20" s="232" customFormat="1" ht="18" customHeight="1" x14ac:dyDescent="0.2">
      <c r="C70" s="260"/>
      <c r="D70" s="258" t="s">
        <v>25</v>
      </c>
      <c r="E70" s="261">
        <f>SUM(E34:E69)</f>
        <v>6860494.5</v>
      </c>
      <c r="F70" s="261">
        <f>SUM(F34:F69)</f>
        <v>2536929.0824999996</v>
      </c>
      <c r="G70" s="262">
        <f>SUM(G34:G69)</f>
        <v>9397423.5824999996</v>
      </c>
      <c r="H70" s="261">
        <f>SUM(H34:H69)</f>
        <v>0</v>
      </c>
      <c r="I70" s="262">
        <f>SUM(I34:I69)</f>
        <v>9397423.5824999996</v>
      </c>
      <c r="K70" s="261">
        <f>SUM(K34:K69)</f>
        <v>528570.92999999993</v>
      </c>
      <c r="L70" s="261">
        <f>SUM(L34:L69)</f>
        <v>1463707.256175</v>
      </c>
      <c r="M70" s="261">
        <f>SUM(M33:M69)</f>
        <v>0</v>
      </c>
      <c r="N70" s="261">
        <f>SUM(N33:N69)</f>
        <v>0</v>
      </c>
      <c r="O70" s="263">
        <f>SUM(K70:N70)</f>
        <v>1992278.1861749999</v>
      </c>
      <c r="P70" s="252"/>
      <c r="Q70" s="261">
        <f>SUM(Q33:Q69)</f>
        <v>0</v>
      </c>
      <c r="R70" s="263">
        <f>Q70+O70</f>
        <v>1992278.1861749999</v>
      </c>
      <c r="S70" s="264">
        <f>R70/$R$72</f>
        <v>0.66081279626681266</v>
      </c>
      <c r="T70" s="265">
        <f>I70-R70</f>
        <v>7405145.3963249996</v>
      </c>
    </row>
    <row r="71" spans="3:20" s="232" customFormat="1" ht="18" customHeight="1" thickBot="1" x14ac:dyDescent="0.25">
      <c r="C71" s="45" t="s">
        <v>101</v>
      </c>
      <c r="D71" s="17"/>
      <c r="E71" s="266">
        <f>0.05*E12</f>
        <v>457366.30000000005</v>
      </c>
      <c r="F71" s="266">
        <f>0.05*F12</f>
        <v>169128.60550000001</v>
      </c>
      <c r="G71" s="267">
        <f>E71+F71</f>
        <v>626494.90550000011</v>
      </c>
      <c r="H71" s="266"/>
      <c r="I71" s="267">
        <f>G71+H71</f>
        <v>626494.90550000011</v>
      </c>
      <c r="K71" s="266">
        <v>213603.05</v>
      </c>
      <c r="L71" s="266">
        <v>43973.9</v>
      </c>
      <c r="M71" s="266">
        <v>0</v>
      </c>
      <c r="N71" s="266"/>
      <c r="O71" s="268">
        <f>SUM(K71:N71)</f>
        <v>257576.94999999998</v>
      </c>
      <c r="P71" s="252"/>
      <c r="Q71" s="266">
        <v>0</v>
      </c>
      <c r="R71" s="268">
        <f>Q71+O71</f>
        <v>257576.94999999998</v>
      </c>
      <c r="S71" s="269">
        <f>R71/$R$72</f>
        <v>8.5434928598081772E-2</v>
      </c>
      <c r="T71" s="270">
        <f>I71-R71</f>
        <v>368917.95550000016</v>
      </c>
    </row>
    <row r="72" spans="3:20" ht="18" customHeight="1" thickTop="1" x14ac:dyDescent="0.2">
      <c r="C72" s="276" t="s">
        <v>21</v>
      </c>
      <c r="D72" s="277"/>
      <c r="E72" s="250">
        <f>SUM(E71+E70+E32)</f>
        <v>9147326</v>
      </c>
      <c r="F72" s="250">
        <f>SUM(F71+F70+F32)</f>
        <v>3382572.1099999994</v>
      </c>
      <c r="G72" s="250">
        <f>SUM(G71+G70+G32)</f>
        <v>12529898.109999999</v>
      </c>
      <c r="H72" s="250">
        <f>SUM(H71+H70+H32)</f>
        <v>0</v>
      </c>
      <c r="I72" s="250">
        <f>SUM(I71+I70+I32)</f>
        <v>12529898.109999999</v>
      </c>
      <c r="K72" s="250">
        <f>SUM(K71+K70+K32)</f>
        <v>979110.98</v>
      </c>
      <c r="L72" s="250">
        <f>SUM(L71+L70+L32)</f>
        <v>2035779.466175</v>
      </c>
      <c r="M72" s="250">
        <f>SUM(M71+M70+M32)</f>
        <v>0</v>
      </c>
      <c r="N72" s="250">
        <f>SUM(N71+N70+N32)</f>
        <v>0</v>
      </c>
      <c r="O72" s="250">
        <f>SUM(K72:N72)</f>
        <v>3014890.4461749997</v>
      </c>
      <c r="P72" s="252"/>
      <c r="Q72" s="250">
        <f>SUM(Q71+Q70+Q32)</f>
        <v>0</v>
      </c>
      <c r="R72" s="250">
        <f>Q72+O72</f>
        <v>3014890.4461749997</v>
      </c>
      <c r="S72" s="253"/>
      <c r="T72" s="254">
        <f>I72-R72</f>
        <v>9515007.6638249997</v>
      </c>
    </row>
    <row r="73" spans="3:20" ht="18" customHeight="1" x14ac:dyDescent="0.2">
      <c r="C73" s="124"/>
      <c r="D73" s="47"/>
      <c r="E73" s="14"/>
      <c r="F73" s="14"/>
      <c r="G73" s="14"/>
      <c r="H73" s="14"/>
      <c r="I73" s="14"/>
      <c r="K73" s="48"/>
      <c r="L73" s="48"/>
      <c r="M73" s="48"/>
      <c r="N73" s="48"/>
      <c r="O73" s="49"/>
      <c r="Q73" s="48"/>
      <c r="R73" s="49"/>
      <c r="S73" s="46"/>
      <c r="T73" s="50"/>
    </row>
    <row r="74" spans="3:20" ht="18" customHeight="1" x14ac:dyDescent="0.2">
      <c r="C74" s="124"/>
      <c r="D74" s="47"/>
      <c r="E74" s="14"/>
      <c r="F74" s="14"/>
      <c r="G74" s="14"/>
      <c r="H74" s="14"/>
      <c r="I74" s="14"/>
      <c r="J74" s="51"/>
      <c r="K74" s="48"/>
      <c r="L74" s="48"/>
      <c r="M74" s="48"/>
      <c r="N74" s="48"/>
      <c r="O74" s="49"/>
      <c r="R74" s="247" t="s">
        <v>36</v>
      </c>
      <c r="S74" s="255">
        <f>R72/I72</f>
        <v>0.24061571927459191</v>
      </c>
      <c r="T74" s="11"/>
    </row>
    <row r="75" spans="3:20" s="10" customFormat="1" ht="18" customHeight="1" thickBot="1" x14ac:dyDescent="0.25">
      <c r="C75" s="52"/>
      <c r="D75" s="53"/>
      <c r="E75" s="53"/>
      <c r="F75" s="53"/>
      <c r="G75" s="53"/>
      <c r="H75" s="53"/>
      <c r="I75" s="53"/>
      <c r="J75" s="54"/>
      <c r="K75" s="53"/>
      <c r="L75" s="53"/>
      <c r="M75" s="53"/>
      <c r="N75" s="53"/>
      <c r="O75" s="53"/>
      <c r="P75" s="53"/>
      <c r="Q75" s="53"/>
      <c r="R75" s="53"/>
      <c r="S75" s="53"/>
      <c r="T75" s="55"/>
    </row>
    <row r="76" spans="3:20" ht="18" customHeight="1" x14ac:dyDescent="0.2"/>
    <row r="77" spans="3:20" ht="18" customHeight="1" x14ac:dyDescent="0.2">
      <c r="F77" s="62"/>
    </row>
    <row r="78" spans="3:20" ht="18" customHeight="1" x14ac:dyDescent="0.2"/>
    <row r="79" spans="3:20" ht="18" customHeight="1" x14ac:dyDescent="0.2"/>
    <row r="80" spans="3:20" ht="18" customHeight="1" x14ac:dyDescent="0.2"/>
    <row r="81" spans="3:18" ht="18" customHeight="1" x14ac:dyDescent="0.2"/>
    <row r="82" spans="3:18" ht="18" customHeight="1" x14ac:dyDescent="0.2"/>
    <row r="83" spans="3:18" ht="18" customHeight="1" x14ac:dyDescent="0.2">
      <c r="C83" s="1" t="s">
        <v>226</v>
      </c>
      <c r="G83" s="56"/>
      <c r="K83" s="1" t="s">
        <v>227</v>
      </c>
      <c r="Q83" s="56"/>
      <c r="R83" s="57"/>
    </row>
    <row r="84" spans="3:18" ht="18" customHeight="1" x14ac:dyDescent="0.2"/>
    <row r="85" spans="3:18" ht="18" customHeight="1" x14ac:dyDescent="0.2"/>
    <row r="86" spans="3:18" ht="18" customHeight="1" x14ac:dyDescent="0.2"/>
    <row r="87" spans="3:18" ht="18" customHeight="1" x14ac:dyDescent="0.2">
      <c r="C87" s="58"/>
    </row>
    <row r="88" spans="3:18" ht="18" customHeight="1" x14ac:dyDescent="0.2"/>
    <row r="89" spans="3:18" ht="13.5" customHeight="1" x14ac:dyDescent="0.2"/>
  </sheetData>
  <sheetProtection insertRows="0" deleteRows="0"/>
  <mergeCells count="14">
    <mergeCell ref="F4:T4"/>
    <mergeCell ref="C10:D10"/>
    <mergeCell ref="G18:I18"/>
    <mergeCell ref="C72:D72"/>
    <mergeCell ref="Q7:R7"/>
    <mergeCell ref="C12:D12"/>
    <mergeCell ref="C11:D11"/>
    <mergeCell ref="C15:D15"/>
    <mergeCell ref="C14:D14"/>
    <mergeCell ref="G15:H15"/>
    <mergeCell ref="C9:D9"/>
    <mergeCell ref="C8:D8"/>
    <mergeCell ref="K7:O7"/>
    <mergeCell ref="E7:I7"/>
  </mergeCells>
  <phoneticPr fontId="2" type="noConversion"/>
  <dataValidations count="1">
    <dataValidation type="list" allowBlank="1" showInputMessage="1" showErrorMessage="1" sqref="D23:D31 D34:D69">
      <formula1>Sector</formula1>
    </dataValidation>
  </dataValidations>
  <pageMargins left="0.5" right="0.4" top="0.36" bottom="0.21" header="0.37" footer="0.21"/>
  <pageSetup paperSize="9" scale="36" fitToWidth="0" orientation="landscape" r:id="rId1"/>
  <headerFooter alignWithMargins="0"/>
  <ignoredErrors>
    <ignoredError sqref="K73 E71:F7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G102"/>
  <sheetViews>
    <sheetView tabSelected="1" view="pageBreakPreview" topLeftCell="B1" zoomScale="60" zoomScaleNormal="100" workbookViewId="0">
      <selection activeCell="P69" sqref="P69"/>
    </sheetView>
  </sheetViews>
  <sheetFormatPr defaultColWidth="8.85546875" defaultRowHeight="18" x14ac:dyDescent="0.2"/>
  <cols>
    <col min="1" max="1" width="2" style="64" customWidth="1"/>
    <col min="2" max="2" width="3.42578125" style="64" customWidth="1"/>
    <col min="3" max="3" width="23.140625" style="64" customWidth="1"/>
    <col min="4" max="4" width="27.42578125" style="94" customWidth="1"/>
    <col min="5" max="5" width="14.7109375" style="68" customWidth="1"/>
    <col min="6" max="6" width="16.140625" style="68" customWidth="1"/>
    <col min="7" max="7" width="19.5703125" style="98" bestFit="1" customWidth="1"/>
    <col min="8" max="8" width="17.140625" style="64" bestFit="1" customWidth="1"/>
    <col min="9" max="9" width="14.5703125" style="68" bestFit="1" customWidth="1"/>
    <col min="10" max="10" width="13.5703125" style="64" customWidth="1"/>
    <col min="11" max="11" width="24.7109375" style="64" customWidth="1"/>
    <col min="12" max="12" width="18" style="67" customWidth="1"/>
    <col min="13" max="13" width="15.7109375" style="104" customWidth="1"/>
    <col min="14" max="14" width="18.5703125" style="64" customWidth="1"/>
    <col min="15" max="15" width="20.5703125" style="64" customWidth="1"/>
    <col min="16" max="16" width="24.85546875" style="68" customWidth="1"/>
    <col min="17" max="17" width="12" style="68" customWidth="1"/>
    <col min="18" max="18" width="10.85546875" style="68" customWidth="1"/>
    <col min="19" max="19" width="14.5703125" style="68" customWidth="1"/>
    <col min="20" max="20" width="17.5703125" style="64" customWidth="1"/>
    <col min="21" max="21" width="3.5703125" style="64" customWidth="1"/>
    <col min="22" max="22" width="9.140625" style="64" customWidth="1"/>
    <col min="23" max="16384" width="8.85546875" style="64"/>
  </cols>
  <sheetData>
    <row r="2" spans="3:20" s="109" customFormat="1" x14ac:dyDescent="0.2">
      <c r="D2" s="110"/>
      <c r="E2" s="111"/>
      <c r="F2" s="111"/>
      <c r="G2" s="112"/>
      <c r="I2" s="111"/>
      <c r="L2" s="113"/>
      <c r="M2" s="111"/>
      <c r="P2" s="111"/>
      <c r="Q2" s="111"/>
      <c r="R2" s="111"/>
      <c r="S2" s="111"/>
    </row>
    <row r="3" spans="3:20" s="109" customFormat="1" x14ac:dyDescent="0.2">
      <c r="C3" s="291" t="s">
        <v>102</v>
      </c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</row>
    <row r="4" spans="3:20" s="109" customFormat="1" x14ac:dyDescent="0.2">
      <c r="C4" s="291" t="s">
        <v>103</v>
      </c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</row>
    <row r="5" spans="3:20" s="109" customFormat="1" x14ac:dyDescent="0.2">
      <c r="C5" s="114" t="s">
        <v>104</v>
      </c>
      <c r="E5" s="296" t="s">
        <v>231</v>
      </c>
      <c r="F5" s="296"/>
      <c r="G5" s="296"/>
      <c r="H5" s="119"/>
      <c r="I5" s="117"/>
      <c r="L5" s="113"/>
      <c r="M5" s="111"/>
      <c r="P5" s="111"/>
      <c r="Q5" s="111"/>
      <c r="R5" s="111"/>
      <c r="S5" s="111"/>
    </row>
    <row r="6" spans="3:20" s="109" customFormat="1" x14ac:dyDescent="0.2">
      <c r="C6" s="114" t="s">
        <v>105</v>
      </c>
      <c r="E6" s="296" t="s">
        <v>106</v>
      </c>
      <c r="F6" s="296"/>
      <c r="G6" s="296"/>
      <c r="H6" s="119"/>
      <c r="I6" s="117"/>
      <c r="L6" s="113"/>
      <c r="M6" s="111"/>
      <c r="P6" s="111"/>
      <c r="Q6" s="111"/>
      <c r="R6" s="111"/>
      <c r="S6" s="111"/>
    </row>
    <row r="7" spans="3:20" s="109" customFormat="1" x14ac:dyDescent="0.2">
      <c r="C7" s="114"/>
      <c r="D7" s="115"/>
      <c r="E7" s="116"/>
      <c r="F7" s="117"/>
      <c r="G7" s="118"/>
      <c r="H7" s="119"/>
      <c r="I7" s="117"/>
      <c r="L7" s="113"/>
      <c r="M7" s="111"/>
      <c r="P7" s="111"/>
      <c r="Q7" s="111"/>
      <c r="R7" s="111"/>
      <c r="S7" s="111"/>
    </row>
    <row r="8" spans="3:20" s="109" customFormat="1" ht="18.75" thickBot="1" x14ac:dyDescent="0.25">
      <c r="D8" s="120" t="s">
        <v>107</v>
      </c>
      <c r="E8" s="111"/>
      <c r="F8" s="121"/>
      <c r="G8" s="112"/>
      <c r="I8" s="111"/>
      <c r="L8" s="113"/>
      <c r="M8" s="111"/>
      <c r="P8" s="111"/>
      <c r="Q8" s="111"/>
      <c r="R8" s="111"/>
      <c r="S8" s="111"/>
    </row>
    <row r="9" spans="3:20" ht="116.25" customHeight="1" thickBot="1" x14ac:dyDescent="0.25">
      <c r="C9" s="134" t="s">
        <v>108</v>
      </c>
      <c r="D9" s="135" t="s">
        <v>109</v>
      </c>
      <c r="E9" s="135" t="s">
        <v>110</v>
      </c>
      <c r="F9" s="136" t="s">
        <v>111</v>
      </c>
      <c r="G9" s="137" t="s">
        <v>112</v>
      </c>
      <c r="H9" s="136" t="s">
        <v>113</v>
      </c>
      <c r="I9" s="136" t="s">
        <v>114</v>
      </c>
      <c r="J9" s="135" t="s">
        <v>115</v>
      </c>
      <c r="K9" s="135" t="s">
        <v>116</v>
      </c>
      <c r="L9" s="138" t="s">
        <v>117</v>
      </c>
      <c r="M9" s="136" t="s">
        <v>118</v>
      </c>
      <c r="N9" s="136" t="s">
        <v>119</v>
      </c>
      <c r="O9" s="136" t="s">
        <v>120</v>
      </c>
      <c r="P9" s="136" t="s">
        <v>121</v>
      </c>
      <c r="Q9" s="292" t="s">
        <v>122</v>
      </c>
      <c r="R9" s="292"/>
      <c r="S9" s="136" t="s">
        <v>123</v>
      </c>
      <c r="T9" s="139" t="s">
        <v>124</v>
      </c>
    </row>
    <row r="10" spans="3:20" ht="18.75" thickBot="1" x14ac:dyDescent="0.25">
      <c r="C10" s="231"/>
      <c r="D10" s="125"/>
      <c r="E10" s="66"/>
      <c r="F10" s="65"/>
      <c r="G10" s="228"/>
      <c r="H10" s="227"/>
      <c r="I10" s="105"/>
      <c r="J10" s="227"/>
      <c r="K10" s="227"/>
      <c r="L10" s="229"/>
      <c r="M10" s="105"/>
      <c r="N10" s="230"/>
      <c r="O10" s="227"/>
      <c r="P10" s="105"/>
      <c r="Q10" s="205" t="s">
        <v>125</v>
      </c>
      <c r="R10" s="205" t="s">
        <v>126</v>
      </c>
      <c r="S10" s="205"/>
      <c r="T10" s="206"/>
    </row>
    <row r="11" spans="3:20" ht="27.75" customHeight="1" thickBot="1" x14ac:dyDescent="0.25">
      <c r="C11" s="293" t="s">
        <v>127</v>
      </c>
      <c r="D11" s="294"/>
      <c r="E11" s="294"/>
      <c r="F11" s="294"/>
      <c r="G11" s="294"/>
      <c r="H11" s="294"/>
      <c r="I11" s="294"/>
      <c r="J11" s="294"/>
      <c r="K11" s="294"/>
      <c r="L11" s="294"/>
      <c r="M11" s="294"/>
      <c r="N11" s="294"/>
      <c r="O11" s="294"/>
      <c r="P11" s="294"/>
      <c r="Q11" s="294"/>
      <c r="R11" s="294"/>
      <c r="S11" s="294"/>
      <c r="T11" s="295"/>
    </row>
    <row r="12" spans="3:20" ht="36" x14ac:dyDescent="0.2">
      <c r="C12" s="201" t="s">
        <v>81</v>
      </c>
      <c r="D12" s="202" t="s">
        <v>185</v>
      </c>
      <c r="E12" s="131">
        <v>12</v>
      </c>
      <c r="F12" s="187" t="s">
        <v>128</v>
      </c>
      <c r="G12" s="207">
        <v>419173.75333333301</v>
      </c>
      <c r="H12" s="208">
        <v>419173.75333333301</v>
      </c>
      <c r="I12" s="186" t="s">
        <v>72</v>
      </c>
      <c r="J12" s="209"/>
      <c r="K12" s="187" t="s">
        <v>183</v>
      </c>
      <c r="L12" s="188">
        <f t="shared" ref="L12:L19" si="0">N12/H12</f>
        <v>0.64733702394820791</v>
      </c>
      <c r="M12" s="189" t="s">
        <v>129</v>
      </c>
      <c r="N12" s="210">
        <f>'Output report - FInancial'!O23</f>
        <v>271346.69</v>
      </c>
      <c r="O12" s="131" t="s">
        <v>130</v>
      </c>
      <c r="P12" s="187" t="s">
        <v>234</v>
      </c>
      <c r="Q12" s="131">
        <v>4</v>
      </c>
      <c r="R12" s="131">
        <v>6</v>
      </c>
      <c r="S12" s="131">
        <v>7</v>
      </c>
      <c r="T12" s="211" t="s">
        <v>139</v>
      </c>
    </row>
    <row r="13" spans="3:20" ht="36" x14ac:dyDescent="0.2">
      <c r="C13" s="141" t="s">
        <v>82</v>
      </c>
      <c r="D13" s="92" t="s">
        <v>185</v>
      </c>
      <c r="E13" s="74">
        <v>12</v>
      </c>
      <c r="F13" s="73" t="s">
        <v>128</v>
      </c>
      <c r="G13" s="99">
        <v>419173.75333333301</v>
      </c>
      <c r="H13" s="78">
        <v>419173.75333333301</v>
      </c>
      <c r="I13" s="75" t="s">
        <v>72</v>
      </c>
      <c r="J13" s="76"/>
      <c r="K13" s="73" t="s">
        <v>183</v>
      </c>
      <c r="L13" s="77">
        <f t="shared" si="0"/>
        <v>0.29667444350006478</v>
      </c>
      <c r="M13" s="127" t="s">
        <v>129</v>
      </c>
      <c r="N13" s="79">
        <f>'Output report - FInancial'!O24</f>
        <v>124358.14</v>
      </c>
      <c r="O13" s="74" t="s">
        <v>130</v>
      </c>
      <c r="P13" s="73" t="s">
        <v>235</v>
      </c>
      <c r="Q13" s="74">
        <v>10</v>
      </c>
      <c r="R13" s="74">
        <v>12</v>
      </c>
      <c r="S13" s="74">
        <v>6</v>
      </c>
      <c r="T13" s="142" t="s">
        <v>132</v>
      </c>
    </row>
    <row r="14" spans="3:20" ht="36" x14ac:dyDescent="0.2">
      <c r="C14" s="141" t="s">
        <v>83</v>
      </c>
      <c r="D14" s="92" t="s">
        <v>185</v>
      </c>
      <c r="E14" s="74">
        <v>12</v>
      </c>
      <c r="F14" s="73" t="s">
        <v>128</v>
      </c>
      <c r="G14" s="99">
        <v>419173.75333333301</v>
      </c>
      <c r="H14" s="80">
        <v>419173.75333333301</v>
      </c>
      <c r="I14" s="75" t="s">
        <v>72</v>
      </c>
      <c r="J14" s="74"/>
      <c r="K14" s="73" t="s">
        <v>183</v>
      </c>
      <c r="L14" s="77">
        <f t="shared" si="0"/>
        <v>0.31584391662690481</v>
      </c>
      <c r="M14" s="127" t="s">
        <v>129</v>
      </c>
      <c r="N14" s="99">
        <f>'Output report - FInancial'!O25</f>
        <v>132393.47999999998</v>
      </c>
      <c r="O14" s="74" t="s">
        <v>130</v>
      </c>
      <c r="P14" s="74" t="s">
        <v>236</v>
      </c>
      <c r="Q14" s="74">
        <v>4</v>
      </c>
      <c r="R14" s="74">
        <v>4</v>
      </c>
      <c r="S14" s="74">
        <v>8</v>
      </c>
      <c r="T14" s="211" t="s">
        <v>139</v>
      </c>
    </row>
    <row r="15" spans="3:20" ht="36" x14ac:dyDescent="0.2">
      <c r="C15" s="141" t="s">
        <v>84</v>
      </c>
      <c r="D15" s="92" t="s">
        <v>186</v>
      </c>
      <c r="E15" s="74">
        <v>12</v>
      </c>
      <c r="F15" s="73" t="s">
        <v>184</v>
      </c>
      <c r="G15" s="99">
        <v>300000</v>
      </c>
      <c r="H15" s="80">
        <v>300000</v>
      </c>
      <c r="I15" s="75" t="s">
        <v>72</v>
      </c>
      <c r="J15" s="74"/>
      <c r="K15" s="73" t="s">
        <v>183</v>
      </c>
      <c r="L15" s="77">
        <f t="shared" si="0"/>
        <v>0</v>
      </c>
      <c r="M15" s="127" t="s">
        <v>129</v>
      </c>
      <c r="N15" s="79"/>
      <c r="O15" s="74" t="s">
        <v>130</v>
      </c>
      <c r="P15" s="74"/>
      <c r="Q15" s="74"/>
      <c r="R15" s="74"/>
      <c r="S15" s="74"/>
      <c r="T15" s="211" t="s">
        <v>139</v>
      </c>
    </row>
    <row r="16" spans="3:20" ht="54" x14ac:dyDescent="0.2">
      <c r="C16" s="141" t="s">
        <v>45</v>
      </c>
      <c r="D16" s="92" t="s">
        <v>133</v>
      </c>
      <c r="E16" s="74">
        <v>4</v>
      </c>
      <c r="F16" s="73" t="s">
        <v>128</v>
      </c>
      <c r="G16" s="99">
        <v>450000</v>
      </c>
      <c r="H16" s="80">
        <v>450000</v>
      </c>
      <c r="I16" s="75" t="s">
        <v>72</v>
      </c>
      <c r="J16" s="74"/>
      <c r="K16" s="73" t="s">
        <v>183</v>
      </c>
      <c r="L16" s="77">
        <f t="shared" si="0"/>
        <v>0</v>
      </c>
      <c r="M16" s="127" t="s">
        <v>129</v>
      </c>
      <c r="N16" s="71"/>
      <c r="O16" s="74" t="s">
        <v>130</v>
      </c>
      <c r="P16" s="74"/>
      <c r="Q16" s="74"/>
      <c r="R16" s="74"/>
      <c r="S16" s="74"/>
      <c r="T16" s="142" t="s">
        <v>134</v>
      </c>
    </row>
    <row r="17" spans="3:20" ht="72" x14ac:dyDescent="0.2">
      <c r="C17" s="141" t="s">
        <v>85</v>
      </c>
      <c r="D17" s="92" t="s">
        <v>187</v>
      </c>
      <c r="E17" s="74">
        <v>12</v>
      </c>
      <c r="F17" s="73" t="s">
        <v>128</v>
      </c>
      <c r="G17" s="99">
        <v>231937.07</v>
      </c>
      <c r="H17" s="80">
        <v>231937.07</v>
      </c>
      <c r="I17" s="75" t="s">
        <v>72</v>
      </c>
      <c r="J17" s="74"/>
      <c r="K17" s="73" t="s">
        <v>183</v>
      </c>
      <c r="L17" s="77">
        <f t="shared" si="0"/>
        <v>1</v>
      </c>
      <c r="M17" s="127" t="s">
        <v>129</v>
      </c>
      <c r="N17" s="99">
        <v>231937.07</v>
      </c>
      <c r="O17" s="74" t="s">
        <v>130</v>
      </c>
      <c r="P17" s="73" t="s">
        <v>237</v>
      </c>
      <c r="Q17" s="74">
        <v>35</v>
      </c>
      <c r="R17" s="74">
        <v>3</v>
      </c>
      <c r="S17" s="74">
        <v>10</v>
      </c>
      <c r="T17" s="142" t="s">
        <v>139</v>
      </c>
    </row>
    <row r="18" spans="3:20" ht="36" x14ac:dyDescent="0.2">
      <c r="C18" s="141" t="s">
        <v>78</v>
      </c>
      <c r="D18" s="92" t="s">
        <v>188</v>
      </c>
      <c r="E18" s="74">
        <v>12</v>
      </c>
      <c r="F18" s="73" t="s">
        <v>128</v>
      </c>
      <c r="G18" s="99">
        <v>90006.87</v>
      </c>
      <c r="H18" s="80">
        <v>90006.87</v>
      </c>
      <c r="I18" s="75" t="s">
        <v>72</v>
      </c>
      <c r="J18" s="74"/>
      <c r="K18" s="73" t="s">
        <v>183</v>
      </c>
      <c r="L18" s="77">
        <f t="shared" si="0"/>
        <v>0</v>
      </c>
      <c r="M18" s="127" t="s">
        <v>129</v>
      </c>
      <c r="N18" s="80"/>
      <c r="O18" s="74" t="s">
        <v>130</v>
      </c>
      <c r="P18" s="74"/>
      <c r="Q18" s="74"/>
      <c r="R18" s="74"/>
      <c r="S18" s="74"/>
      <c r="T18" s="211" t="s">
        <v>139</v>
      </c>
    </row>
    <row r="19" spans="3:20" ht="36.75" thickBot="1" x14ac:dyDescent="0.25">
      <c r="C19" s="146" t="s">
        <v>86</v>
      </c>
      <c r="D19" s="147" t="s">
        <v>189</v>
      </c>
      <c r="E19" s="148">
        <v>13</v>
      </c>
      <c r="F19" s="149" t="s">
        <v>128</v>
      </c>
      <c r="G19" s="150">
        <v>200000</v>
      </c>
      <c r="H19" s="155">
        <v>200000</v>
      </c>
      <c r="I19" s="151" t="s">
        <v>72</v>
      </c>
      <c r="J19" s="148" t="s">
        <v>136</v>
      </c>
      <c r="K19" s="149" t="s">
        <v>183</v>
      </c>
      <c r="L19" s="153">
        <f t="shared" si="0"/>
        <v>0</v>
      </c>
      <c r="M19" s="154" t="s">
        <v>129</v>
      </c>
      <c r="N19" s="152"/>
      <c r="O19" s="148" t="s">
        <v>130</v>
      </c>
      <c r="P19" s="148"/>
      <c r="Q19" s="149">
        <v>35</v>
      </c>
      <c r="R19" s="148">
        <v>5</v>
      </c>
      <c r="S19" s="148">
        <v>20</v>
      </c>
      <c r="T19" s="211" t="s">
        <v>139</v>
      </c>
    </row>
    <row r="20" spans="3:20" ht="25.5" customHeight="1" thickBot="1" x14ac:dyDescent="0.25">
      <c r="C20" s="288" t="s">
        <v>137</v>
      </c>
      <c r="D20" s="289"/>
      <c r="E20" s="289"/>
      <c r="F20" s="289"/>
      <c r="G20" s="289"/>
      <c r="H20" s="289"/>
      <c r="I20" s="289"/>
      <c r="J20" s="289"/>
      <c r="K20" s="289"/>
      <c r="L20" s="289"/>
      <c r="M20" s="289"/>
      <c r="N20" s="289"/>
      <c r="O20" s="289"/>
      <c r="P20" s="289"/>
      <c r="Q20" s="289"/>
      <c r="R20" s="289"/>
      <c r="S20" s="289"/>
      <c r="T20" s="290"/>
    </row>
    <row r="21" spans="3:20" ht="54" x14ac:dyDescent="0.2">
      <c r="C21" s="201" t="s">
        <v>69</v>
      </c>
      <c r="D21" s="202" t="s">
        <v>138</v>
      </c>
      <c r="E21" s="131">
        <v>5</v>
      </c>
      <c r="F21" s="187" t="s">
        <v>128</v>
      </c>
      <c r="G21" s="203">
        <v>400000</v>
      </c>
      <c r="H21" s="204">
        <v>400000</v>
      </c>
      <c r="I21" s="186" t="s">
        <v>72</v>
      </c>
      <c r="J21" s="204">
        <v>0</v>
      </c>
      <c r="K21" s="187" t="s">
        <v>183</v>
      </c>
      <c r="L21" s="188">
        <f t="shared" ref="L21:L62" si="1">N21/H21</f>
        <v>0</v>
      </c>
      <c r="M21" s="189" t="s">
        <v>129</v>
      </c>
      <c r="N21" s="132"/>
      <c r="O21" s="131" t="s">
        <v>130</v>
      </c>
      <c r="P21" s="131"/>
      <c r="Q21" s="187"/>
      <c r="R21" s="131"/>
      <c r="S21" s="131"/>
      <c r="T21" s="211" t="s">
        <v>139</v>
      </c>
    </row>
    <row r="22" spans="3:20" ht="54" x14ac:dyDescent="0.2">
      <c r="C22" s="141" t="s">
        <v>87</v>
      </c>
      <c r="D22" s="92" t="s">
        <v>190</v>
      </c>
      <c r="E22" s="74">
        <v>3</v>
      </c>
      <c r="F22" s="73" t="s">
        <v>140</v>
      </c>
      <c r="G22" s="99">
        <v>43096.66</v>
      </c>
      <c r="H22" s="80">
        <v>43096.66</v>
      </c>
      <c r="I22" s="75" t="s">
        <v>72</v>
      </c>
      <c r="J22" s="71">
        <v>0</v>
      </c>
      <c r="K22" s="73" t="s">
        <v>183</v>
      </c>
      <c r="L22" s="77">
        <f>N22/H22</f>
        <v>0.4924892091405691</v>
      </c>
      <c r="M22" s="127" t="s">
        <v>129</v>
      </c>
      <c r="N22" s="80">
        <v>21224.639999999999</v>
      </c>
      <c r="O22" s="74" t="s">
        <v>130</v>
      </c>
      <c r="P22" s="73" t="s">
        <v>248</v>
      </c>
      <c r="Q22" s="73">
        <v>1000</v>
      </c>
      <c r="R22" s="74">
        <v>800</v>
      </c>
      <c r="S22" s="74">
        <v>20</v>
      </c>
      <c r="T22" s="211" t="s">
        <v>139</v>
      </c>
    </row>
    <row r="23" spans="3:20" ht="72" x14ac:dyDescent="0.2">
      <c r="C23" s="141" t="s">
        <v>70</v>
      </c>
      <c r="D23" s="92" t="s">
        <v>191</v>
      </c>
      <c r="E23" s="74">
        <v>3</v>
      </c>
      <c r="F23" s="73" t="s">
        <v>207</v>
      </c>
      <c r="G23" s="99">
        <v>200000</v>
      </c>
      <c r="H23" s="80">
        <v>200000</v>
      </c>
      <c r="I23" s="75" t="s">
        <v>72</v>
      </c>
      <c r="J23" s="71"/>
      <c r="K23" s="73" t="s">
        <v>183</v>
      </c>
      <c r="L23" s="77">
        <f t="shared" si="1"/>
        <v>0</v>
      </c>
      <c r="M23" s="127" t="s">
        <v>129</v>
      </c>
      <c r="N23" s="80"/>
      <c r="O23" s="74" t="s">
        <v>130</v>
      </c>
      <c r="P23" s="73"/>
      <c r="Q23" s="73"/>
      <c r="R23" s="74"/>
      <c r="S23" s="74"/>
      <c r="T23" s="143"/>
    </row>
    <row r="24" spans="3:20" ht="72" x14ac:dyDescent="0.2">
      <c r="C24" s="141" t="s">
        <v>73</v>
      </c>
      <c r="D24" s="92" t="s">
        <v>191</v>
      </c>
      <c r="E24" s="74">
        <v>3</v>
      </c>
      <c r="F24" s="73" t="s">
        <v>206</v>
      </c>
      <c r="G24" s="99">
        <v>130000</v>
      </c>
      <c r="H24" s="80">
        <v>130000</v>
      </c>
      <c r="I24" s="75" t="s">
        <v>72</v>
      </c>
      <c r="J24" s="71"/>
      <c r="K24" s="73" t="s">
        <v>183</v>
      </c>
      <c r="L24" s="77">
        <f t="shared" si="1"/>
        <v>0</v>
      </c>
      <c r="M24" s="127" t="s">
        <v>129</v>
      </c>
      <c r="N24" s="80"/>
      <c r="O24" s="74" t="s">
        <v>130</v>
      </c>
      <c r="P24" s="73"/>
      <c r="Q24" s="73"/>
      <c r="R24" s="74"/>
      <c r="S24" s="74"/>
      <c r="T24" s="143"/>
    </row>
    <row r="25" spans="3:20" ht="72.75" thickBot="1" x14ac:dyDescent="0.25">
      <c r="C25" s="194" t="s">
        <v>88</v>
      </c>
      <c r="D25" s="147" t="s">
        <v>191</v>
      </c>
      <c r="E25" s="195">
        <v>3</v>
      </c>
      <c r="F25" s="196" t="s">
        <v>128</v>
      </c>
      <c r="G25" s="197">
        <v>180000</v>
      </c>
      <c r="H25" s="198">
        <v>180000</v>
      </c>
      <c r="I25" s="151" t="s">
        <v>72</v>
      </c>
      <c r="J25" s="199"/>
      <c r="K25" s="149" t="s">
        <v>183</v>
      </c>
      <c r="L25" s="153">
        <f t="shared" si="1"/>
        <v>0</v>
      </c>
      <c r="M25" s="154" t="s">
        <v>129</v>
      </c>
      <c r="N25" s="199"/>
      <c r="O25" s="148" t="s">
        <v>130</v>
      </c>
      <c r="P25" s="195"/>
      <c r="Q25" s="196"/>
      <c r="R25" s="195"/>
      <c r="S25" s="195"/>
      <c r="T25" s="211"/>
    </row>
    <row r="26" spans="3:20" ht="26.25" customHeight="1" thickBot="1" x14ac:dyDescent="0.25">
      <c r="C26" s="288" t="s">
        <v>74</v>
      </c>
      <c r="D26" s="289"/>
      <c r="E26" s="289"/>
      <c r="F26" s="289"/>
      <c r="G26" s="289"/>
      <c r="H26" s="289"/>
      <c r="I26" s="289"/>
      <c r="J26" s="289"/>
      <c r="K26" s="289"/>
      <c r="L26" s="289"/>
      <c r="M26" s="289"/>
      <c r="N26" s="289"/>
      <c r="O26" s="289"/>
      <c r="P26" s="289"/>
      <c r="Q26" s="289"/>
      <c r="R26" s="289"/>
      <c r="S26" s="289"/>
      <c r="T26" s="290"/>
    </row>
    <row r="27" spans="3:20" ht="72" x14ac:dyDescent="0.2">
      <c r="C27" s="182" t="s">
        <v>89</v>
      </c>
      <c r="D27" s="183" t="s">
        <v>192</v>
      </c>
      <c r="E27" s="190">
        <v>9</v>
      </c>
      <c r="F27" s="190" t="s">
        <v>208</v>
      </c>
      <c r="G27" s="185">
        <v>156313.15</v>
      </c>
      <c r="H27" s="200">
        <v>156313.15</v>
      </c>
      <c r="I27" s="186" t="s">
        <v>72</v>
      </c>
      <c r="J27" s="130"/>
      <c r="K27" s="187" t="s">
        <v>183</v>
      </c>
      <c r="L27" s="188">
        <f t="shared" si="1"/>
        <v>0.74490304622483772</v>
      </c>
      <c r="M27" s="189" t="s">
        <v>129</v>
      </c>
      <c r="N27" s="191">
        <f>'Output report - FInancial'!O39</f>
        <v>116438.14159999999</v>
      </c>
      <c r="O27" s="131" t="s">
        <v>130</v>
      </c>
      <c r="P27" s="190" t="s">
        <v>238</v>
      </c>
      <c r="Q27" s="190">
        <v>200</v>
      </c>
      <c r="R27" s="133">
        <v>180</v>
      </c>
      <c r="S27" s="133">
        <v>10</v>
      </c>
      <c r="T27" s="140" t="s">
        <v>139</v>
      </c>
    </row>
    <row r="28" spans="3:20" ht="54" x14ac:dyDescent="0.2">
      <c r="C28" s="144" t="s">
        <v>46</v>
      </c>
      <c r="D28" s="93" t="s">
        <v>192</v>
      </c>
      <c r="E28" s="81">
        <v>9</v>
      </c>
      <c r="F28" s="81" t="s">
        <v>209</v>
      </c>
      <c r="G28" s="100">
        <v>296179.59999999998</v>
      </c>
      <c r="H28" s="82">
        <v>296179.59999999998</v>
      </c>
      <c r="I28" s="75" t="s">
        <v>72</v>
      </c>
      <c r="J28" s="70"/>
      <c r="K28" s="73" t="s">
        <v>183</v>
      </c>
      <c r="L28" s="77">
        <f t="shared" si="1"/>
        <v>8.9918988343559117E-2</v>
      </c>
      <c r="M28" s="127" t="s">
        <v>129</v>
      </c>
      <c r="N28" s="83">
        <f>'Output report - FInancial'!L40</f>
        <v>26632.17</v>
      </c>
      <c r="O28" s="74" t="s">
        <v>130</v>
      </c>
      <c r="P28" s="81" t="s">
        <v>239</v>
      </c>
      <c r="Q28" s="81">
        <v>90</v>
      </c>
      <c r="R28" s="72">
        <v>150</v>
      </c>
      <c r="S28" s="72">
        <v>20</v>
      </c>
      <c r="T28" s="145" t="s">
        <v>139</v>
      </c>
    </row>
    <row r="29" spans="3:20" ht="36" x14ac:dyDescent="0.2">
      <c r="C29" s="141" t="s">
        <v>47</v>
      </c>
      <c r="D29" s="93" t="s">
        <v>192</v>
      </c>
      <c r="E29" s="74">
        <v>9</v>
      </c>
      <c r="F29" s="73" t="s">
        <v>210</v>
      </c>
      <c r="G29" s="99">
        <v>179290.58</v>
      </c>
      <c r="H29" s="80">
        <v>179290.58</v>
      </c>
      <c r="I29" s="75" t="s">
        <v>72</v>
      </c>
      <c r="J29" s="103"/>
      <c r="K29" s="73" t="s">
        <v>183</v>
      </c>
      <c r="L29" s="77">
        <f t="shared" si="1"/>
        <v>0</v>
      </c>
      <c r="M29" s="127" t="s">
        <v>129</v>
      </c>
      <c r="N29" s="80"/>
      <c r="O29" s="74" t="s">
        <v>130</v>
      </c>
      <c r="P29" s="73" t="s">
        <v>249</v>
      </c>
      <c r="Q29" s="73">
        <v>300</v>
      </c>
      <c r="R29" s="74">
        <v>225</v>
      </c>
      <c r="S29" s="74">
        <v>8</v>
      </c>
      <c r="T29" s="143" t="s">
        <v>139</v>
      </c>
    </row>
    <row r="30" spans="3:20" ht="72" x14ac:dyDescent="0.2">
      <c r="C30" s="141" t="s">
        <v>48</v>
      </c>
      <c r="D30" s="92" t="s">
        <v>193</v>
      </c>
      <c r="E30" s="74">
        <v>9</v>
      </c>
      <c r="F30" s="73" t="s">
        <v>211</v>
      </c>
      <c r="G30" s="99">
        <v>57784.88</v>
      </c>
      <c r="H30" s="80">
        <v>57784.88</v>
      </c>
      <c r="I30" s="75" t="s">
        <v>72</v>
      </c>
      <c r="J30" s="103"/>
      <c r="K30" s="73" t="s">
        <v>183</v>
      </c>
      <c r="L30" s="77">
        <f>N30/H30</f>
        <v>1</v>
      </c>
      <c r="M30" s="127" t="s">
        <v>129</v>
      </c>
      <c r="N30" s="80">
        <v>57784.88</v>
      </c>
      <c r="O30" s="74" t="s">
        <v>130</v>
      </c>
      <c r="P30" s="73" t="s">
        <v>250</v>
      </c>
      <c r="Q30" s="73">
        <v>300</v>
      </c>
      <c r="R30" s="74">
        <v>200</v>
      </c>
      <c r="S30" s="74">
        <v>6</v>
      </c>
      <c r="T30" s="143" t="s">
        <v>139</v>
      </c>
    </row>
    <row r="31" spans="3:20" ht="54" x14ac:dyDescent="0.2">
      <c r="C31" s="141" t="s">
        <v>49</v>
      </c>
      <c r="D31" s="92" t="s">
        <v>193</v>
      </c>
      <c r="E31" s="74">
        <v>9</v>
      </c>
      <c r="F31" s="73" t="s">
        <v>144</v>
      </c>
      <c r="G31" s="99">
        <v>32925.9</v>
      </c>
      <c r="H31" s="80">
        <v>32925.9</v>
      </c>
      <c r="I31" s="75" t="s">
        <v>72</v>
      </c>
      <c r="J31" s="103"/>
      <c r="K31" s="73" t="s">
        <v>183</v>
      </c>
      <c r="L31" s="77">
        <f t="shared" si="1"/>
        <v>0</v>
      </c>
      <c r="M31" s="127" t="s">
        <v>129</v>
      </c>
      <c r="N31" s="71"/>
      <c r="O31" s="74" t="s">
        <v>130</v>
      </c>
      <c r="P31" s="73" t="s">
        <v>251</v>
      </c>
      <c r="Q31" s="73">
        <v>200</v>
      </c>
      <c r="R31" s="74">
        <v>150</v>
      </c>
      <c r="S31" s="74">
        <v>12</v>
      </c>
      <c r="T31" s="143" t="s">
        <v>139</v>
      </c>
    </row>
    <row r="32" spans="3:20" ht="54" x14ac:dyDescent="0.2">
      <c r="C32" s="141" t="s">
        <v>50</v>
      </c>
      <c r="D32" s="92" t="s">
        <v>193</v>
      </c>
      <c r="E32" s="74">
        <v>9</v>
      </c>
      <c r="F32" s="73" t="s">
        <v>212</v>
      </c>
      <c r="G32" s="99">
        <v>0</v>
      </c>
      <c r="H32" s="80">
        <v>8164</v>
      </c>
      <c r="I32" s="75" t="s">
        <v>72</v>
      </c>
      <c r="J32" s="103"/>
      <c r="K32" s="73" t="s">
        <v>183</v>
      </c>
      <c r="L32" s="77">
        <f>N32/H32</f>
        <v>1</v>
      </c>
      <c r="M32" s="127" t="s">
        <v>129</v>
      </c>
      <c r="N32" s="99">
        <v>8164</v>
      </c>
      <c r="O32" s="74" t="s">
        <v>130</v>
      </c>
      <c r="P32" s="73" t="s">
        <v>252</v>
      </c>
      <c r="Q32" s="73">
        <v>120</v>
      </c>
      <c r="R32" s="74">
        <v>135</v>
      </c>
      <c r="S32" s="74">
        <v>8</v>
      </c>
      <c r="T32" s="143" t="s">
        <v>139</v>
      </c>
    </row>
    <row r="33" spans="3:20" ht="54" x14ac:dyDescent="0.2">
      <c r="C33" s="141" t="s">
        <v>90</v>
      </c>
      <c r="D33" s="92" t="s">
        <v>194</v>
      </c>
      <c r="E33" s="74">
        <v>9</v>
      </c>
      <c r="F33" s="102" t="s">
        <v>213</v>
      </c>
      <c r="G33" s="99">
        <v>175942.52000000002</v>
      </c>
      <c r="H33" s="80">
        <v>175942.52000000002</v>
      </c>
      <c r="I33" s="75" t="s">
        <v>72</v>
      </c>
      <c r="J33" s="71"/>
      <c r="K33" s="73" t="s">
        <v>183</v>
      </c>
      <c r="L33" s="77">
        <f>N33/H33</f>
        <v>0.93038635572572226</v>
      </c>
      <c r="M33" s="127" t="s">
        <v>129</v>
      </c>
      <c r="N33" s="80">
        <v>163694.52000000002</v>
      </c>
      <c r="O33" s="74" t="s">
        <v>130</v>
      </c>
      <c r="P33" s="73" t="s">
        <v>247</v>
      </c>
      <c r="Q33" s="73">
        <v>200</v>
      </c>
      <c r="R33" s="74">
        <v>168</v>
      </c>
      <c r="S33" s="74">
        <v>6</v>
      </c>
      <c r="T33" s="143" t="s">
        <v>139</v>
      </c>
    </row>
    <row r="34" spans="3:20" ht="54" x14ac:dyDescent="0.2">
      <c r="C34" s="141" t="s">
        <v>51</v>
      </c>
      <c r="D34" s="92" t="s">
        <v>193</v>
      </c>
      <c r="E34" s="74">
        <v>9</v>
      </c>
      <c r="F34" s="102" t="s">
        <v>214</v>
      </c>
      <c r="G34" s="99">
        <v>26179.599999999999</v>
      </c>
      <c r="H34" s="80">
        <v>26179.599999999999</v>
      </c>
      <c r="I34" s="75" t="s">
        <v>72</v>
      </c>
      <c r="J34" s="71"/>
      <c r="K34" s="73" t="s">
        <v>183</v>
      </c>
      <c r="L34" s="77">
        <f>N34/H34</f>
        <v>1</v>
      </c>
      <c r="M34" s="127" t="s">
        <v>129</v>
      </c>
      <c r="N34" s="80">
        <v>26179.599999999999</v>
      </c>
      <c r="O34" s="74" t="s">
        <v>130</v>
      </c>
      <c r="P34" s="73" t="s">
        <v>253</v>
      </c>
      <c r="Q34" s="73">
        <v>3</v>
      </c>
      <c r="R34" s="74">
        <v>2</v>
      </c>
      <c r="S34" s="74">
        <v>4</v>
      </c>
      <c r="T34" s="143" t="s">
        <v>139</v>
      </c>
    </row>
    <row r="35" spans="3:20" ht="72" x14ac:dyDescent="0.2">
      <c r="C35" s="141" t="s">
        <v>52</v>
      </c>
      <c r="D35" s="92" t="s">
        <v>193</v>
      </c>
      <c r="E35" s="74">
        <v>9</v>
      </c>
      <c r="F35" s="102" t="s">
        <v>144</v>
      </c>
      <c r="G35" s="99">
        <v>29715.119999999999</v>
      </c>
      <c r="H35" s="80">
        <v>29715.119999999999</v>
      </c>
      <c r="I35" s="75" t="s">
        <v>72</v>
      </c>
      <c r="J35" s="71"/>
      <c r="K35" s="73" t="s">
        <v>183</v>
      </c>
      <c r="L35" s="77">
        <f>N35/H35</f>
        <v>1.0000003365290129</v>
      </c>
      <c r="M35" s="127" t="s">
        <v>129</v>
      </c>
      <c r="N35" s="80">
        <v>29715.13</v>
      </c>
      <c r="O35" s="74" t="s">
        <v>130</v>
      </c>
      <c r="P35" s="73" t="s">
        <v>254</v>
      </c>
      <c r="Q35" s="73">
        <v>300</v>
      </c>
      <c r="R35" s="74">
        <v>350</v>
      </c>
      <c r="S35" s="74">
        <v>10</v>
      </c>
      <c r="T35" s="143" t="s">
        <v>139</v>
      </c>
    </row>
    <row r="36" spans="3:20" ht="54" x14ac:dyDescent="0.2">
      <c r="C36" s="141" t="s">
        <v>53</v>
      </c>
      <c r="D36" s="92" t="s">
        <v>193</v>
      </c>
      <c r="E36" s="74">
        <v>9</v>
      </c>
      <c r="F36" s="102" t="s">
        <v>210</v>
      </c>
      <c r="G36" s="99">
        <v>88063.8</v>
      </c>
      <c r="H36" s="80">
        <v>88063.8</v>
      </c>
      <c r="I36" s="75" t="s">
        <v>72</v>
      </c>
      <c r="J36" s="71"/>
      <c r="K36" s="73" t="s">
        <v>183</v>
      </c>
      <c r="L36" s="77">
        <f t="shared" si="1"/>
        <v>0</v>
      </c>
      <c r="M36" s="127" t="s">
        <v>129</v>
      </c>
      <c r="N36" s="80"/>
      <c r="O36" s="74" t="s">
        <v>130</v>
      </c>
      <c r="P36" s="73" t="s">
        <v>249</v>
      </c>
      <c r="Q36" s="73">
        <v>220</v>
      </c>
      <c r="R36" s="74">
        <v>180</v>
      </c>
      <c r="S36" s="74">
        <v>8</v>
      </c>
      <c r="T36" s="143" t="s">
        <v>139</v>
      </c>
    </row>
    <row r="37" spans="3:20" ht="54" x14ac:dyDescent="0.2">
      <c r="C37" s="141" t="s">
        <v>54</v>
      </c>
      <c r="D37" s="92" t="s">
        <v>195</v>
      </c>
      <c r="E37" s="74">
        <v>9</v>
      </c>
      <c r="F37" s="102" t="s">
        <v>215</v>
      </c>
      <c r="G37" s="99">
        <v>757181.00599999994</v>
      </c>
      <c r="H37" s="80">
        <v>757181.00599999994</v>
      </c>
      <c r="I37" s="75" t="s">
        <v>72</v>
      </c>
      <c r="J37" s="71"/>
      <c r="K37" s="73" t="s">
        <v>183</v>
      </c>
      <c r="L37" s="77">
        <f t="shared" si="1"/>
        <v>0.3370931250948469</v>
      </c>
      <c r="M37" s="127" t="s">
        <v>129</v>
      </c>
      <c r="N37" s="80">
        <f>'Output report - FInancial'!O49</f>
        <v>255240.51157500001</v>
      </c>
      <c r="O37" s="74" t="s">
        <v>130</v>
      </c>
      <c r="P37" s="73" t="s">
        <v>240</v>
      </c>
      <c r="Q37" s="73">
        <v>180</v>
      </c>
      <c r="R37" s="74">
        <v>120</v>
      </c>
      <c r="S37" s="74">
        <v>8</v>
      </c>
      <c r="T37" s="143" t="s">
        <v>139</v>
      </c>
    </row>
    <row r="38" spans="3:20" ht="54" x14ac:dyDescent="0.2">
      <c r="C38" s="141" t="s">
        <v>55</v>
      </c>
      <c r="D38" s="92" t="s">
        <v>196</v>
      </c>
      <c r="E38" s="74">
        <v>9</v>
      </c>
      <c r="F38" s="102" t="s">
        <v>216</v>
      </c>
      <c r="G38" s="99">
        <v>560577.10199999996</v>
      </c>
      <c r="H38" s="80">
        <v>560577.10199999996</v>
      </c>
      <c r="I38" s="75" t="s">
        <v>72</v>
      </c>
      <c r="J38" s="71"/>
      <c r="K38" s="73" t="s">
        <v>183</v>
      </c>
      <c r="L38" s="77">
        <f t="shared" si="1"/>
        <v>0</v>
      </c>
      <c r="M38" s="127" t="s">
        <v>129</v>
      </c>
      <c r="N38" s="80"/>
      <c r="O38" s="74" t="s">
        <v>130</v>
      </c>
      <c r="P38" s="73"/>
      <c r="Q38" s="73"/>
      <c r="R38" s="74"/>
      <c r="S38" s="74"/>
      <c r="T38" s="143"/>
    </row>
    <row r="39" spans="3:20" ht="72" x14ac:dyDescent="0.2">
      <c r="C39" s="141" t="s">
        <v>56</v>
      </c>
      <c r="D39" s="92" t="s">
        <v>195</v>
      </c>
      <c r="E39" s="74">
        <v>9</v>
      </c>
      <c r="F39" s="102" t="s">
        <v>217</v>
      </c>
      <c r="G39" s="99">
        <v>757181.00599999994</v>
      </c>
      <c r="H39" s="80">
        <v>757181.00599999994</v>
      </c>
      <c r="I39" s="75" t="s">
        <v>72</v>
      </c>
      <c r="J39" s="71"/>
      <c r="K39" s="73" t="s">
        <v>183</v>
      </c>
      <c r="L39" s="77">
        <f t="shared" si="1"/>
        <v>0.77231006742924047</v>
      </c>
      <c r="M39" s="127" t="s">
        <v>129</v>
      </c>
      <c r="N39" s="80">
        <f>'Output report - FInancial'!O51</f>
        <v>584778.51380000007</v>
      </c>
      <c r="O39" s="74" t="s">
        <v>130</v>
      </c>
      <c r="P39" s="73" t="s">
        <v>241</v>
      </c>
      <c r="Q39" s="73">
        <v>285</v>
      </c>
      <c r="R39" s="74">
        <v>215</v>
      </c>
      <c r="S39" s="74">
        <v>6</v>
      </c>
      <c r="T39" s="143" t="s">
        <v>139</v>
      </c>
    </row>
    <row r="40" spans="3:20" ht="72" x14ac:dyDescent="0.2">
      <c r="C40" s="141" t="s">
        <v>57</v>
      </c>
      <c r="D40" s="92" t="s">
        <v>196</v>
      </c>
      <c r="E40" s="74">
        <v>9</v>
      </c>
      <c r="F40" s="102" t="s">
        <v>218</v>
      </c>
      <c r="G40" s="99">
        <v>550000</v>
      </c>
      <c r="H40" s="80">
        <v>550000</v>
      </c>
      <c r="I40" s="75" t="s">
        <v>72</v>
      </c>
      <c r="J40" s="71"/>
      <c r="K40" s="73" t="s">
        <v>183</v>
      </c>
      <c r="L40" s="77">
        <f t="shared" si="1"/>
        <v>0</v>
      </c>
      <c r="M40" s="127" t="s">
        <v>129</v>
      </c>
      <c r="N40" s="80"/>
      <c r="O40" s="74" t="s">
        <v>130</v>
      </c>
      <c r="P40" s="73"/>
      <c r="Q40" s="73"/>
      <c r="R40" s="74"/>
      <c r="S40" s="74"/>
      <c r="T40" s="143"/>
    </row>
    <row r="41" spans="3:20" ht="54" x14ac:dyDescent="0.2">
      <c r="C41" s="141" t="s">
        <v>58</v>
      </c>
      <c r="D41" s="92" t="s">
        <v>192</v>
      </c>
      <c r="E41" s="74">
        <v>9</v>
      </c>
      <c r="F41" s="102" t="s">
        <v>219</v>
      </c>
      <c r="G41" s="99">
        <v>341495</v>
      </c>
      <c r="H41" s="80">
        <v>341495</v>
      </c>
      <c r="I41" s="75" t="s">
        <v>72</v>
      </c>
      <c r="J41" s="71"/>
      <c r="K41" s="73" t="s">
        <v>183</v>
      </c>
      <c r="L41" s="77">
        <f t="shared" si="1"/>
        <v>0.33634281380400888</v>
      </c>
      <c r="M41" s="127" t="s">
        <v>129</v>
      </c>
      <c r="N41" s="80">
        <f>'Output report - FInancial'!O53</f>
        <v>114859.38920000001</v>
      </c>
      <c r="O41" s="74" t="s">
        <v>130</v>
      </c>
      <c r="P41" s="73" t="s">
        <v>242</v>
      </c>
      <c r="Q41" s="73">
        <v>142</v>
      </c>
      <c r="R41" s="74">
        <v>130</v>
      </c>
      <c r="S41" s="74">
        <v>10</v>
      </c>
      <c r="T41" s="143" t="s">
        <v>139</v>
      </c>
    </row>
    <row r="42" spans="3:20" ht="54" x14ac:dyDescent="0.2">
      <c r="C42" s="141" t="s">
        <v>91</v>
      </c>
      <c r="D42" s="92" t="s">
        <v>195</v>
      </c>
      <c r="E42" s="74">
        <v>9</v>
      </c>
      <c r="F42" s="102" t="s">
        <v>220</v>
      </c>
      <c r="G42" s="99">
        <v>510235.25600000285</v>
      </c>
      <c r="H42" s="80">
        <v>510235.25600000285</v>
      </c>
      <c r="I42" s="75" t="s">
        <v>72</v>
      </c>
      <c r="J42" s="71"/>
      <c r="K42" s="73" t="s">
        <v>183</v>
      </c>
      <c r="L42" s="77">
        <f t="shared" si="1"/>
        <v>0</v>
      </c>
      <c r="M42" s="127" t="s">
        <v>129</v>
      </c>
      <c r="N42" s="80"/>
      <c r="O42" s="74" t="s">
        <v>130</v>
      </c>
      <c r="P42" s="73"/>
      <c r="Q42" s="73"/>
      <c r="R42" s="74"/>
      <c r="S42" s="74"/>
      <c r="T42" s="143"/>
    </row>
    <row r="43" spans="3:20" ht="54.75" thickBot="1" x14ac:dyDescent="0.25">
      <c r="C43" s="146" t="s">
        <v>59</v>
      </c>
      <c r="D43" s="147" t="s">
        <v>195</v>
      </c>
      <c r="E43" s="148">
        <v>9</v>
      </c>
      <c r="F43" s="193" t="s">
        <v>221</v>
      </c>
      <c r="G43" s="150">
        <v>752816</v>
      </c>
      <c r="H43" s="155">
        <v>752816</v>
      </c>
      <c r="I43" s="151" t="s">
        <v>72</v>
      </c>
      <c r="J43" s="152"/>
      <c r="K43" s="149" t="s">
        <v>183</v>
      </c>
      <c r="L43" s="153">
        <f t="shared" si="1"/>
        <v>0</v>
      </c>
      <c r="M43" s="154" t="s">
        <v>129</v>
      </c>
      <c r="N43" s="155"/>
      <c r="O43" s="148" t="s">
        <v>130</v>
      </c>
      <c r="P43" s="149"/>
      <c r="Q43" s="149"/>
      <c r="R43" s="148"/>
      <c r="S43" s="148"/>
      <c r="T43" s="156"/>
    </row>
    <row r="44" spans="3:20" ht="27" customHeight="1" thickBot="1" x14ac:dyDescent="0.25">
      <c r="C44" s="288" t="s">
        <v>75</v>
      </c>
      <c r="D44" s="289"/>
      <c r="E44" s="289"/>
      <c r="F44" s="289"/>
      <c r="G44" s="289"/>
      <c r="H44" s="289"/>
      <c r="I44" s="289"/>
      <c r="J44" s="289"/>
      <c r="K44" s="289"/>
      <c r="L44" s="289"/>
      <c r="M44" s="289"/>
      <c r="N44" s="289"/>
      <c r="O44" s="289"/>
      <c r="P44" s="289"/>
      <c r="Q44" s="289"/>
      <c r="R44" s="289"/>
      <c r="S44" s="289"/>
      <c r="T44" s="290"/>
    </row>
    <row r="45" spans="3:20" ht="54" x14ac:dyDescent="0.2">
      <c r="C45" s="182" t="s">
        <v>93</v>
      </c>
      <c r="D45" s="183" t="s">
        <v>197</v>
      </c>
      <c r="E45" s="131">
        <v>8</v>
      </c>
      <c r="F45" s="190" t="s">
        <v>213</v>
      </c>
      <c r="G45" s="185">
        <v>4080</v>
      </c>
      <c r="H45" s="185">
        <v>4080</v>
      </c>
      <c r="I45" s="186" t="s">
        <v>72</v>
      </c>
      <c r="J45" s="130"/>
      <c r="K45" s="187" t="s">
        <v>183</v>
      </c>
      <c r="L45" s="188">
        <f>N45/H45</f>
        <v>1</v>
      </c>
      <c r="M45" s="189" t="s">
        <v>129</v>
      </c>
      <c r="N45" s="191">
        <v>4080</v>
      </c>
      <c r="O45" s="131" t="s">
        <v>130</v>
      </c>
      <c r="P45" s="192" t="s">
        <v>247</v>
      </c>
      <c r="Q45" s="190">
        <v>120</v>
      </c>
      <c r="R45" s="133">
        <v>90</v>
      </c>
      <c r="S45" s="133">
        <v>6</v>
      </c>
      <c r="T45" s="140" t="s">
        <v>139</v>
      </c>
    </row>
    <row r="46" spans="3:20" ht="54.75" thickBot="1" x14ac:dyDescent="0.25">
      <c r="C46" s="146" t="s">
        <v>94</v>
      </c>
      <c r="D46" s="147" t="s">
        <v>198</v>
      </c>
      <c r="E46" s="148">
        <v>8</v>
      </c>
      <c r="F46" s="149" t="s">
        <v>141</v>
      </c>
      <c r="G46" s="150">
        <v>400000</v>
      </c>
      <c r="H46" s="155">
        <v>512401</v>
      </c>
      <c r="I46" s="151" t="s">
        <v>72</v>
      </c>
      <c r="J46" s="152"/>
      <c r="K46" s="149" t="s">
        <v>183</v>
      </c>
      <c r="L46" s="153">
        <f t="shared" si="1"/>
        <v>0</v>
      </c>
      <c r="M46" s="154" t="s">
        <v>129</v>
      </c>
      <c r="N46" s="152"/>
      <c r="O46" s="148" t="s">
        <v>130</v>
      </c>
      <c r="P46" s="181"/>
      <c r="Q46" s="149"/>
      <c r="R46" s="148"/>
      <c r="S46" s="148"/>
      <c r="T46" s="156" t="s">
        <v>139</v>
      </c>
    </row>
    <row r="47" spans="3:20" ht="25.5" customHeight="1" thickBot="1" x14ac:dyDescent="0.25">
      <c r="C47" s="288" t="s">
        <v>143</v>
      </c>
      <c r="D47" s="289"/>
      <c r="E47" s="289"/>
      <c r="F47" s="289"/>
      <c r="G47" s="289"/>
      <c r="H47" s="289"/>
      <c r="I47" s="289"/>
      <c r="J47" s="289"/>
      <c r="K47" s="289"/>
      <c r="L47" s="289"/>
      <c r="M47" s="289"/>
      <c r="N47" s="289"/>
      <c r="O47" s="289"/>
      <c r="P47" s="289"/>
      <c r="Q47" s="289"/>
      <c r="R47" s="289"/>
      <c r="S47" s="289"/>
      <c r="T47" s="290"/>
    </row>
    <row r="48" spans="3:20" ht="54" x14ac:dyDescent="0.2">
      <c r="C48" s="182" t="s">
        <v>60</v>
      </c>
      <c r="D48" s="183" t="s">
        <v>197</v>
      </c>
      <c r="E48" s="131">
        <v>8</v>
      </c>
      <c r="F48" s="190" t="s">
        <v>222</v>
      </c>
      <c r="G48" s="185">
        <v>80020.14</v>
      </c>
      <c r="H48" s="185">
        <v>80020.14</v>
      </c>
      <c r="I48" s="186" t="s">
        <v>72</v>
      </c>
      <c r="J48" s="130"/>
      <c r="K48" s="187" t="s">
        <v>183</v>
      </c>
      <c r="L48" s="188">
        <f t="shared" si="1"/>
        <v>0</v>
      </c>
      <c r="M48" s="189" t="s">
        <v>129</v>
      </c>
      <c r="N48" s="191"/>
      <c r="O48" s="131" t="s">
        <v>130</v>
      </c>
      <c r="P48" s="192" t="s">
        <v>246</v>
      </c>
      <c r="Q48" s="190">
        <v>512</v>
      </c>
      <c r="R48" s="133">
        <v>585</v>
      </c>
      <c r="S48" s="133">
        <v>10</v>
      </c>
      <c r="T48" s="140" t="s">
        <v>139</v>
      </c>
    </row>
    <row r="49" spans="1:163" ht="54" x14ac:dyDescent="0.2">
      <c r="C49" s="144" t="s">
        <v>61</v>
      </c>
      <c r="D49" s="93" t="s">
        <v>199</v>
      </c>
      <c r="E49" s="74">
        <v>8</v>
      </c>
      <c r="F49" s="81" t="s">
        <v>223</v>
      </c>
      <c r="G49" s="100">
        <v>560577.10199999996</v>
      </c>
      <c r="H49" s="100">
        <v>560577.10199999996</v>
      </c>
      <c r="I49" s="75" t="s">
        <v>72</v>
      </c>
      <c r="J49" s="70"/>
      <c r="K49" s="73" t="s">
        <v>183</v>
      </c>
      <c r="L49" s="77">
        <f t="shared" si="1"/>
        <v>0</v>
      </c>
      <c r="M49" s="127" t="s">
        <v>129</v>
      </c>
      <c r="N49" s="83"/>
      <c r="O49" s="74" t="s">
        <v>130</v>
      </c>
      <c r="P49" s="108"/>
      <c r="Q49" s="81"/>
      <c r="R49" s="72"/>
      <c r="S49" s="72"/>
      <c r="T49" s="145"/>
    </row>
    <row r="50" spans="1:163" ht="72" x14ac:dyDescent="0.2">
      <c r="C50" s="144" t="s">
        <v>62</v>
      </c>
      <c r="D50" s="93" t="s">
        <v>200</v>
      </c>
      <c r="E50" s="74">
        <v>8</v>
      </c>
      <c r="F50" s="81" t="s">
        <v>209</v>
      </c>
      <c r="G50" s="100">
        <v>505839.89</v>
      </c>
      <c r="H50" s="100">
        <v>505839.89</v>
      </c>
      <c r="I50" s="75" t="s">
        <v>72</v>
      </c>
      <c r="J50" s="70"/>
      <c r="K50" s="73" t="s">
        <v>183</v>
      </c>
      <c r="L50" s="77">
        <f t="shared" si="1"/>
        <v>0.32380490988957</v>
      </c>
      <c r="M50" s="127" t="s">
        <v>129</v>
      </c>
      <c r="N50" s="83">
        <f>'Output report - FInancial'!O60</f>
        <v>163793.44</v>
      </c>
      <c r="O50" s="74" t="s">
        <v>130</v>
      </c>
      <c r="P50" s="271" t="s">
        <v>243</v>
      </c>
      <c r="Q50" s="81">
        <v>450</v>
      </c>
      <c r="R50" s="72">
        <v>400</v>
      </c>
      <c r="S50" s="72">
        <v>6</v>
      </c>
      <c r="T50" s="145" t="s">
        <v>139</v>
      </c>
    </row>
    <row r="51" spans="1:163" ht="72.75" thickBot="1" x14ac:dyDescent="0.25">
      <c r="C51" s="146" t="s">
        <v>63</v>
      </c>
      <c r="D51" s="179" t="s">
        <v>200</v>
      </c>
      <c r="E51" s="148">
        <v>8</v>
      </c>
      <c r="F51" s="149" t="s">
        <v>128</v>
      </c>
      <c r="G51" s="150">
        <v>200000</v>
      </c>
      <c r="H51" s="150">
        <v>200000</v>
      </c>
      <c r="I51" s="151" t="s">
        <v>72</v>
      </c>
      <c r="J51" s="152"/>
      <c r="K51" s="149" t="s">
        <v>183</v>
      </c>
      <c r="L51" s="153">
        <f t="shared" si="1"/>
        <v>0</v>
      </c>
      <c r="M51" s="154" t="s">
        <v>129</v>
      </c>
      <c r="N51" s="152"/>
      <c r="O51" s="148" t="s">
        <v>130</v>
      </c>
      <c r="P51" s="181"/>
      <c r="Q51" s="149"/>
      <c r="R51" s="148"/>
      <c r="S51" s="148"/>
      <c r="T51" s="156"/>
    </row>
    <row r="52" spans="1:163" ht="26.25" customHeight="1" thickBot="1" x14ac:dyDescent="0.25">
      <c r="C52" s="288" t="s">
        <v>76</v>
      </c>
      <c r="D52" s="289"/>
      <c r="E52" s="289"/>
      <c r="F52" s="289"/>
      <c r="G52" s="289"/>
      <c r="H52" s="289"/>
      <c r="I52" s="289"/>
      <c r="J52" s="289"/>
      <c r="K52" s="289"/>
      <c r="L52" s="289"/>
      <c r="M52" s="289"/>
      <c r="N52" s="289"/>
      <c r="O52" s="289"/>
      <c r="P52" s="289"/>
      <c r="Q52" s="289"/>
      <c r="R52" s="289"/>
      <c r="S52" s="289"/>
      <c r="T52" s="290"/>
    </row>
    <row r="53" spans="1:163" s="84" customFormat="1" ht="36" x14ac:dyDescent="0.2">
      <c r="C53" s="182" t="s">
        <v>64</v>
      </c>
      <c r="D53" s="183" t="s">
        <v>201</v>
      </c>
      <c r="E53" s="184">
        <v>2</v>
      </c>
      <c r="F53" s="184" t="s">
        <v>224</v>
      </c>
      <c r="G53" s="185">
        <v>200000</v>
      </c>
      <c r="H53" s="185">
        <v>200000</v>
      </c>
      <c r="I53" s="186" t="s">
        <v>72</v>
      </c>
      <c r="J53" s="130"/>
      <c r="K53" s="187" t="s">
        <v>183</v>
      </c>
      <c r="L53" s="188">
        <f t="shared" si="1"/>
        <v>0</v>
      </c>
      <c r="M53" s="189" t="s">
        <v>129</v>
      </c>
      <c r="N53" s="130"/>
      <c r="O53" s="131" t="s">
        <v>130</v>
      </c>
      <c r="P53" s="133"/>
      <c r="Q53" s="190"/>
      <c r="R53" s="133"/>
      <c r="S53" s="133"/>
      <c r="T53" s="140"/>
    </row>
    <row r="54" spans="1:163" ht="54" x14ac:dyDescent="0.2">
      <c r="C54" s="141" t="s">
        <v>65</v>
      </c>
      <c r="D54" s="93" t="s">
        <v>201</v>
      </c>
      <c r="E54" s="74">
        <v>2</v>
      </c>
      <c r="F54" s="73" t="s">
        <v>144</v>
      </c>
      <c r="G54" s="99">
        <v>200000</v>
      </c>
      <c r="H54" s="99">
        <v>200000</v>
      </c>
      <c r="I54" s="75" t="s">
        <v>72</v>
      </c>
      <c r="J54" s="71"/>
      <c r="K54" s="73" t="s">
        <v>183</v>
      </c>
      <c r="L54" s="77">
        <f t="shared" si="1"/>
        <v>0</v>
      </c>
      <c r="M54" s="127" t="s">
        <v>129</v>
      </c>
      <c r="N54" s="71"/>
      <c r="O54" s="74" t="s">
        <v>130</v>
      </c>
      <c r="P54" s="74"/>
      <c r="Q54" s="73"/>
      <c r="R54" s="74"/>
      <c r="S54" s="74"/>
      <c r="T54" s="143"/>
    </row>
    <row r="55" spans="1:163" ht="54" x14ac:dyDescent="0.2">
      <c r="C55" s="141" t="s">
        <v>66</v>
      </c>
      <c r="D55" s="93" t="s">
        <v>201</v>
      </c>
      <c r="E55" s="74">
        <v>2</v>
      </c>
      <c r="F55" s="73" t="s">
        <v>221</v>
      </c>
      <c r="G55" s="99">
        <v>200000</v>
      </c>
      <c r="H55" s="99">
        <v>200000</v>
      </c>
      <c r="I55" s="75" t="s">
        <v>72</v>
      </c>
      <c r="J55" s="71"/>
      <c r="K55" s="73" t="s">
        <v>183</v>
      </c>
      <c r="L55" s="77">
        <f t="shared" si="1"/>
        <v>0</v>
      </c>
      <c r="M55" s="127" t="s">
        <v>129</v>
      </c>
      <c r="N55" s="71"/>
      <c r="O55" s="74" t="s">
        <v>130</v>
      </c>
      <c r="P55" s="74"/>
      <c r="Q55" s="73"/>
      <c r="R55" s="74"/>
      <c r="S55" s="74"/>
      <c r="T55" s="143"/>
    </row>
    <row r="56" spans="1:163" ht="36.75" thickBot="1" x14ac:dyDescent="0.25">
      <c r="C56" s="146" t="s">
        <v>67</v>
      </c>
      <c r="D56" s="179" t="s">
        <v>201</v>
      </c>
      <c r="E56" s="148">
        <v>2</v>
      </c>
      <c r="F56" s="149" t="s">
        <v>221</v>
      </c>
      <c r="G56" s="150">
        <v>200000</v>
      </c>
      <c r="H56" s="150">
        <v>200000</v>
      </c>
      <c r="I56" s="151" t="s">
        <v>72</v>
      </c>
      <c r="J56" s="152"/>
      <c r="K56" s="149" t="s">
        <v>183</v>
      </c>
      <c r="L56" s="153">
        <f t="shared" si="1"/>
        <v>0</v>
      </c>
      <c r="M56" s="154" t="s">
        <v>129</v>
      </c>
      <c r="N56" s="152"/>
      <c r="O56" s="148" t="s">
        <v>130</v>
      </c>
      <c r="P56" s="148"/>
      <c r="Q56" s="149"/>
      <c r="R56" s="148"/>
      <c r="S56" s="148"/>
      <c r="T56" s="156"/>
    </row>
    <row r="57" spans="1:163" ht="26.25" customHeight="1" thickBot="1" x14ac:dyDescent="0.25">
      <c r="C57" s="288" t="s">
        <v>145</v>
      </c>
      <c r="D57" s="289"/>
      <c r="E57" s="289"/>
      <c r="F57" s="289"/>
      <c r="G57" s="289"/>
      <c r="H57" s="289"/>
      <c r="I57" s="289"/>
      <c r="J57" s="289"/>
      <c r="K57" s="289"/>
      <c r="L57" s="289"/>
      <c r="M57" s="289"/>
      <c r="N57" s="289"/>
      <c r="O57" s="289"/>
      <c r="P57" s="289"/>
      <c r="Q57" s="289"/>
      <c r="R57" s="289"/>
      <c r="S57" s="289"/>
      <c r="T57" s="290"/>
    </row>
    <row r="58" spans="1:163" ht="54.75" thickBot="1" x14ac:dyDescent="0.25">
      <c r="C58" s="168" t="s">
        <v>95</v>
      </c>
      <c r="D58" s="169" t="s">
        <v>202</v>
      </c>
      <c r="E58" s="170">
        <v>2</v>
      </c>
      <c r="F58" s="171" t="s">
        <v>146</v>
      </c>
      <c r="G58" s="172">
        <v>316092.42800000001</v>
      </c>
      <c r="H58" s="177">
        <v>316092.42800000001</v>
      </c>
      <c r="I58" s="173" t="s">
        <v>72</v>
      </c>
      <c r="J58" s="174"/>
      <c r="K58" s="171" t="s">
        <v>183</v>
      </c>
      <c r="L58" s="175">
        <f t="shared" si="1"/>
        <v>0.55612053446595056</v>
      </c>
      <c r="M58" s="176" t="s">
        <v>129</v>
      </c>
      <c r="N58" s="180">
        <f>'Output report - FInancial'!O66</f>
        <v>175785.49</v>
      </c>
      <c r="O58" s="170" t="s">
        <v>130</v>
      </c>
      <c r="P58" s="171" t="s">
        <v>244</v>
      </c>
      <c r="Q58" s="171">
        <v>400</v>
      </c>
      <c r="R58" s="170">
        <v>400</v>
      </c>
      <c r="S58" s="170">
        <v>7</v>
      </c>
      <c r="T58" s="178" t="s">
        <v>139</v>
      </c>
    </row>
    <row r="59" spans="1:163" ht="24.75" customHeight="1" thickBot="1" x14ac:dyDescent="0.25">
      <c r="C59" s="288" t="s">
        <v>77</v>
      </c>
      <c r="D59" s="289"/>
      <c r="E59" s="289"/>
      <c r="F59" s="289"/>
      <c r="G59" s="289"/>
      <c r="H59" s="289"/>
      <c r="I59" s="289"/>
      <c r="J59" s="289"/>
      <c r="K59" s="289"/>
      <c r="L59" s="289"/>
      <c r="M59" s="289"/>
      <c r="N59" s="289"/>
      <c r="O59" s="289"/>
      <c r="P59" s="289"/>
      <c r="Q59" s="289"/>
      <c r="R59" s="289"/>
      <c r="S59" s="289"/>
      <c r="T59" s="290"/>
    </row>
    <row r="60" spans="1:163" ht="72.75" thickBot="1" x14ac:dyDescent="0.25">
      <c r="C60" s="168" t="s">
        <v>147</v>
      </c>
      <c r="D60" s="169" t="s">
        <v>203</v>
      </c>
      <c r="E60" s="170">
        <v>11</v>
      </c>
      <c r="F60" s="171" t="s">
        <v>206</v>
      </c>
      <c r="G60" s="172">
        <v>243907.75999999791</v>
      </c>
      <c r="H60" s="172">
        <v>243907.75999999791</v>
      </c>
      <c r="I60" s="173" t="s">
        <v>72</v>
      </c>
      <c r="J60" s="174"/>
      <c r="K60" s="171" t="s">
        <v>183</v>
      </c>
      <c r="L60" s="175">
        <f>N60/H60</f>
        <v>1.0000000000000087</v>
      </c>
      <c r="M60" s="176" t="s">
        <v>129</v>
      </c>
      <c r="N60" s="177">
        <v>243907.76</v>
      </c>
      <c r="O60" s="170" t="s">
        <v>130</v>
      </c>
      <c r="P60" s="171" t="s">
        <v>245</v>
      </c>
      <c r="Q60" s="171">
        <v>1000</v>
      </c>
      <c r="R60" s="170">
        <v>600</v>
      </c>
      <c r="S60" s="170">
        <v>16</v>
      </c>
      <c r="T60" s="178" t="s">
        <v>139</v>
      </c>
    </row>
    <row r="61" spans="1:163" s="94" customFormat="1" ht="24.75" customHeight="1" thickBot="1" x14ac:dyDescent="0.25">
      <c r="C61" s="288" t="s">
        <v>148</v>
      </c>
      <c r="D61" s="289"/>
      <c r="E61" s="289"/>
      <c r="F61" s="289"/>
      <c r="G61" s="289"/>
      <c r="H61" s="289"/>
      <c r="I61" s="289"/>
      <c r="J61" s="289"/>
      <c r="K61" s="289"/>
      <c r="L61" s="289"/>
      <c r="M61" s="289"/>
      <c r="N61" s="289"/>
      <c r="O61" s="289"/>
      <c r="P61" s="289"/>
      <c r="Q61" s="289"/>
      <c r="R61" s="289"/>
      <c r="S61" s="289"/>
      <c r="T61" s="290"/>
    </row>
    <row r="62" spans="1:163" s="85" customFormat="1" ht="72.75" thickBot="1" x14ac:dyDescent="0.25">
      <c r="A62" s="65"/>
      <c r="B62" s="65"/>
      <c r="C62" s="157" t="s">
        <v>149</v>
      </c>
      <c r="D62" s="158" t="s">
        <v>204</v>
      </c>
      <c r="E62" s="159">
        <v>8</v>
      </c>
      <c r="F62" s="160" t="s">
        <v>205</v>
      </c>
      <c r="G62" s="161">
        <v>150000</v>
      </c>
      <c r="H62" s="162">
        <v>150000</v>
      </c>
      <c r="I62" s="163" t="s">
        <v>72</v>
      </c>
      <c r="J62" s="164"/>
      <c r="K62" s="160" t="s">
        <v>183</v>
      </c>
      <c r="L62" s="165">
        <f t="shared" si="1"/>
        <v>0</v>
      </c>
      <c r="M62" s="166" t="s">
        <v>129</v>
      </c>
      <c r="N62" s="164"/>
      <c r="O62" s="159" t="s">
        <v>130</v>
      </c>
      <c r="P62" s="159"/>
      <c r="Q62" s="159"/>
      <c r="R62" s="159"/>
      <c r="S62" s="159"/>
      <c r="T62" s="167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/>
      <c r="BA62" s="65"/>
      <c r="BB62" s="65"/>
      <c r="BC62" s="65"/>
      <c r="BD62" s="65"/>
      <c r="BE62" s="65"/>
      <c r="BF62" s="65"/>
      <c r="BG62" s="65"/>
      <c r="BH62" s="65"/>
      <c r="BI62" s="65"/>
      <c r="BJ62" s="65"/>
      <c r="BK62" s="65"/>
      <c r="BL62" s="65"/>
      <c r="BM62" s="65"/>
      <c r="BN62" s="65"/>
      <c r="BO62" s="65"/>
      <c r="BP62" s="65"/>
      <c r="BQ62" s="65"/>
      <c r="BR62" s="65"/>
      <c r="BS62" s="65"/>
      <c r="BT62" s="65"/>
      <c r="BU62" s="65"/>
      <c r="BV62" s="65"/>
      <c r="BW62" s="65"/>
      <c r="BX62" s="65"/>
      <c r="BY62" s="65"/>
      <c r="BZ62" s="65"/>
      <c r="CA62" s="65"/>
      <c r="CB62" s="65"/>
      <c r="CC62" s="65"/>
      <c r="CD62" s="65"/>
      <c r="CE62" s="65"/>
      <c r="CF62" s="65"/>
      <c r="CG62" s="65"/>
      <c r="CH62" s="65"/>
      <c r="CI62" s="65"/>
      <c r="CJ62" s="65"/>
      <c r="CK62" s="65"/>
      <c r="CL62" s="65"/>
      <c r="CM62" s="65"/>
      <c r="CN62" s="65"/>
      <c r="CO62" s="65"/>
      <c r="CP62" s="65"/>
      <c r="CQ62" s="65"/>
      <c r="CR62" s="65"/>
      <c r="CS62" s="65"/>
      <c r="CT62" s="65"/>
      <c r="CU62" s="65"/>
      <c r="CV62" s="65"/>
      <c r="CW62" s="65"/>
      <c r="CX62" s="65"/>
      <c r="CY62" s="65"/>
      <c r="CZ62" s="65"/>
      <c r="DA62" s="65"/>
      <c r="DB62" s="65"/>
      <c r="DC62" s="65"/>
      <c r="DD62" s="65"/>
      <c r="DE62" s="65"/>
      <c r="DF62" s="65"/>
      <c r="DG62" s="65"/>
      <c r="DH62" s="65"/>
      <c r="DI62" s="65"/>
      <c r="DJ62" s="65"/>
      <c r="DK62" s="65"/>
      <c r="DL62" s="65"/>
      <c r="DM62" s="65"/>
      <c r="DN62" s="65"/>
      <c r="DO62" s="65"/>
      <c r="DP62" s="65"/>
      <c r="DQ62" s="65"/>
      <c r="DR62" s="65"/>
      <c r="DS62" s="65"/>
      <c r="DT62" s="65"/>
      <c r="DU62" s="65"/>
      <c r="DV62" s="65"/>
      <c r="DW62" s="65"/>
      <c r="DX62" s="65"/>
      <c r="DY62" s="65"/>
      <c r="DZ62" s="65"/>
      <c r="EA62" s="65"/>
      <c r="EB62" s="65"/>
      <c r="EC62" s="65"/>
      <c r="ED62" s="65"/>
      <c r="EE62" s="65"/>
      <c r="EF62" s="65"/>
      <c r="EG62" s="65"/>
      <c r="EH62" s="65"/>
      <c r="EI62" s="65"/>
      <c r="EJ62" s="65"/>
      <c r="EK62" s="65"/>
      <c r="EL62" s="65"/>
      <c r="EM62" s="65"/>
      <c r="EN62" s="65"/>
      <c r="EO62" s="65"/>
      <c r="EP62" s="65"/>
      <c r="EQ62" s="65"/>
      <c r="ER62" s="65"/>
      <c r="ES62" s="65"/>
      <c r="ET62" s="65"/>
      <c r="EU62" s="65"/>
      <c r="EV62" s="65"/>
      <c r="EW62" s="65"/>
      <c r="EX62" s="65"/>
      <c r="EY62" s="65"/>
      <c r="EZ62" s="65"/>
      <c r="FA62" s="65"/>
      <c r="FB62" s="65"/>
      <c r="FC62" s="65"/>
      <c r="FD62" s="65"/>
      <c r="FE62" s="65"/>
      <c r="FF62" s="65"/>
      <c r="FG62" s="65"/>
    </row>
    <row r="63" spans="1:163" x14ac:dyDescent="0.2">
      <c r="M63" s="111"/>
    </row>
    <row r="64" spans="1:163" x14ac:dyDescent="0.2">
      <c r="C64" s="86" t="s">
        <v>150</v>
      </c>
      <c r="M64" s="111"/>
    </row>
    <row r="65" spans="3:13" x14ac:dyDescent="0.2">
      <c r="C65" s="64" t="s">
        <v>151</v>
      </c>
      <c r="M65" s="111"/>
    </row>
    <row r="66" spans="3:13" x14ac:dyDescent="0.2">
      <c r="C66" s="64" t="s">
        <v>152</v>
      </c>
      <c r="M66" s="111"/>
    </row>
    <row r="67" spans="3:13" x14ac:dyDescent="0.2">
      <c r="C67" s="64" t="s">
        <v>153</v>
      </c>
      <c r="M67" s="111"/>
    </row>
    <row r="68" spans="3:13" x14ac:dyDescent="0.2">
      <c r="C68" s="64" t="s">
        <v>154</v>
      </c>
      <c r="M68" s="111"/>
    </row>
    <row r="69" spans="3:13" x14ac:dyDescent="0.2">
      <c r="C69" s="64" t="s">
        <v>155</v>
      </c>
      <c r="M69" s="111"/>
    </row>
    <row r="70" spans="3:13" x14ac:dyDescent="0.2">
      <c r="C70" s="64" t="s">
        <v>156</v>
      </c>
      <c r="M70" s="111"/>
    </row>
    <row r="71" spans="3:13" x14ac:dyDescent="0.2">
      <c r="C71" s="64" t="s">
        <v>157</v>
      </c>
      <c r="M71" s="111"/>
    </row>
    <row r="72" spans="3:13" x14ac:dyDescent="0.2">
      <c r="C72" s="64" t="s">
        <v>158</v>
      </c>
      <c r="M72" s="111"/>
    </row>
    <row r="73" spans="3:13" x14ac:dyDescent="0.2">
      <c r="C73" s="64" t="s">
        <v>159</v>
      </c>
      <c r="M73" s="111"/>
    </row>
    <row r="74" spans="3:13" x14ac:dyDescent="0.2">
      <c r="C74" s="64" t="s">
        <v>160</v>
      </c>
      <c r="M74" s="111"/>
    </row>
    <row r="75" spans="3:13" x14ac:dyDescent="0.2">
      <c r="C75" s="64" t="s">
        <v>161</v>
      </c>
      <c r="M75" s="111"/>
    </row>
    <row r="76" spans="3:13" x14ac:dyDescent="0.2">
      <c r="C76" s="64" t="s">
        <v>162</v>
      </c>
      <c r="M76" s="111"/>
    </row>
    <row r="77" spans="3:13" x14ac:dyDescent="0.2">
      <c r="C77" s="64" t="s">
        <v>163</v>
      </c>
      <c r="M77" s="111"/>
    </row>
    <row r="78" spans="3:13" x14ac:dyDescent="0.2">
      <c r="C78" s="64" t="s">
        <v>164</v>
      </c>
      <c r="M78" s="111"/>
    </row>
    <row r="79" spans="3:13" x14ac:dyDescent="0.2">
      <c r="C79" s="64" t="s">
        <v>165</v>
      </c>
      <c r="M79" s="111"/>
    </row>
    <row r="80" spans="3:13" x14ac:dyDescent="0.2">
      <c r="C80" s="64" t="s">
        <v>166</v>
      </c>
      <c r="M80" s="111"/>
    </row>
    <row r="81" spans="3:18" x14ac:dyDescent="0.2">
      <c r="C81" s="64" t="s">
        <v>167</v>
      </c>
      <c r="M81" s="111"/>
    </row>
    <row r="82" spans="3:18" x14ac:dyDescent="0.2">
      <c r="M82" s="111"/>
    </row>
    <row r="83" spans="3:18" ht="18.75" thickBot="1" x14ac:dyDescent="0.25">
      <c r="C83" s="69" t="s">
        <v>168</v>
      </c>
      <c r="M83" s="111"/>
    </row>
    <row r="84" spans="3:18" ht="24" customHeight="1" thickBot="1" x14ac:dyDescent="0.25">
      <c r="C84" s="219" t="s">
        <v>169</v>
      </c>
      <c r="D84" s="220" t="s">
        <v>170</v>
      </c>
      <c r="E84" s="221" t="s">
        <v>171</v>
      </c>
      <c r="F84" s="222"/>
      <c r="G84" s="223"/>
      <c r="H84" s="224"/>
      <c r="I84" s="222"/>
      <c r="J84" s="224"/>
      <c r="K84" s="224"/>
      <c r="L84" s="225"/>
      <c r="M84" s="222"/>
      <c r="N84" s="224"/>
      <c r="O84" s="224"/>
      <c r="P84" s="222"/>
      <c r="Q84" s="222"/>
      <c r="R84" s="226"/>
    </row>
    <row r="85" spans="3:18" ht="18.75" x14ac:dyDescent="0.2">
      <c r="C85" s="217" t="s">
        <v>172</v>
      </c>
      <c r="D85" s="218" t="s">
        <v>142</v>
      </c>
      <c r="E85" s="128" t="s">
        <v>173</v>
      </c>
      <c r="F85" s="66"/>
      <c r="G85" s="97"/>
      <c r="H85" s="65"/>
      <c r="I85" s="66"/>
      <c r="J85" s="65"/>
      <c r="K85" s="65"/>
      <c r="L85" s="87"/>
      <c r="M85" s="117"/>
      <c r="N85" s="65"/>
      <c r="O85" s="65"/>
      <c r="P85" s="66"/>
      <c r="Q85" s="66"/>
      <c r="R85" s="106"/>
    </row>
    <row r="86" spans="3:18" ht="18.75" x14ac:dyDescent="0.2">
      <c r="C86" s="215" t="s">
        <v>174</v>
      </c>
      <c r="D86" s="212" t="s">
        <v>129</v>
      </c>
      <c r="E86" s="128" t="s">
        <v>175</v>
      </c>
      <c r="F86" s="66"/>
      <c r="G86" s="97"/>
      <c r="H86" s="65"/>
      <c r="I86" s="66"/>
      <c r="J86" s="65"/>
      <c r="K86" s="65"/>
      <c r="L86" s="87"/>
      <c r="M86" s="117"/>
      <c r="N86" s="65"/>
      <c r="O86" s="65"/>
      <c r="P86" s="66"/>
      <c r="Q86" s="66"/>
      <c r="R86" s="106"/>
    </row>
    <row r="87" spans="3:18" ht="18.75" x14ac:dyDescent="0.2">
      <c r="C87" s="215" t="s">
        <v>176</v>
      </c>
      <c r="D87" s="213" t="s">
        <v>135</v>
      </c>
      <c r="E87" s="128" t="s">
        <v>177</v>
      </c>
      <c r="F87" s="66"/>
      <c r="G87" s="97"/>
      <c r="H87" s="65"/>
      <c r="I87" s="66"/>
      <c r="J87" s="65"/>
      <c r="K87" s="65"/>
      <c r="L87" s="87"/>
      <c r="M87" s="117"/>
      <c r="N87" s="65"/>
      <c r="O87" s="65"/>
      <c r="P87" s="66"/>
      <c r="Q87" s="66"/>
      <c r="R87" s="106"/>
    </row>
    <row r="88" spans="3:18" ht="19.5" thickBot="1" x14ac:dyDescent="0.25">
      <c r="C88" s="216"/>
      <c r="D88" s="214" t="s">
        <v>131</v>
      </c>
      <c r="E88" s="129" t="s">
        <v>178</v>
      </c>
      <c r="F88" s="89"/>
      <c r="G88" s="101"/>
      <c r="H88" s="88"/>
      <c r="I88" s="89"/>
      <c r="J88" s="88"/>
      <c r="K88" s="88"/>
      <c r="L88" s="90"/>
      <c r="M88" s="126"/>
      <c r="N88" s="88"/>
      <c r="O88" s="88"/>
      <c r="P88" s="89"/>
      <c r="Q88" s="89"/>
      <c r="R88" s="107"/>
    </row>
    <row r="89" spans="3:18" x14ac:dyDescent="0.2">
      <c r="M89" s="111"/>
    </row>
    <row r="90" spans="3:18" x14ac:dyDescent="0.2">
      <c r="D90" s="91" t="s">
        <v>179</v>
      </c>
      <c r="M90" s="111"/>
    </row>
    <row r="91" spans="3:18" x14ac:dyDescent="0.2">
      <c r="D91" s="91" t="s">
        <v>180</v>
      </c>
      <c r="M91" s="111"/>
    </row>
    <row r="92" spans="3:18" x14ac:dyDescent="0.2">
      <c r="D92" s="95" t="s">
        <v>181</v>
      </c>
    </row>
    <row r="93" spans="3:18" x14ac:dyDescent="0.2">
      <c r="D93" s="96" t="s">
        <v>182</v>
      </c>
    </row>
    <row r="102" spans="3:13" x14ac:dyDescent="0.2">
      <c r="C102" s="64" t="s">
        <v>228</v>
      </c>
      <c r="H102" s="98" t="s">
        <v>229</v>
      </c>
      <c r="M102" s="256" t="s">
        <v>230</v>
      </c>
    </row>
  </sheetData>
  <mergeCells count="14">
    <mergeCell ref="C61:T61"/>
    <mergeCell ref="C3:T3"/>
    <mergeCell ref="C4:T4"/>
    <mergeCell ref="Q9:R9"/>
    <mergeCell ref="C11:T11"/>
    <mergeCell ref="C20:T20"/>
    <mergeCell ref="C52:T52"/>
    <mergeCell ref="C57:T57"/>
    <mergeCell ref="C59:T59"/>
    <mergeCell ref="C26:T26"/>
    <mergeCell ref="C44:T44"/>
    <mergeCell ref="C47:T47"/>
    <mergeCell ref="E5:G5"/>
    <mergeCell ref="E6:G6"/>
  </mergeCells>
  <pageMargins left="0.39" right="0.2" top="0.37" bottom="0.3" header="0.3" footer="0.3"/>
  <pageSetup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Output report - FInancial</vt:lpstr>
      <vt:lpstr>Output report - Projects</vt:lpstr>
      <vt:lpstr>'Output report - FInancial'!Print_Area</vt:lpstr>
      <vt:lpstr>'Output report - Projects'!Print_Area</vt:lpstr>
    </vt:vector>
  </TitlesOfParts>
  <Company>UQ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</dc:creator>
  <cp:lastModifiedBy>Paul Wakio</cp:lastModifiedBy>
  <cp:lastPrinted>2018-08-09T01:03:07Z</cp:lastPrinted>
  <dcterms:created xsi:type="dcterms:W3CDTF">2006-09-01T10:58:38Z</dcterms:created>
  <dcterms:modified xsi:type="dcterms:W3CDTF">2018-10-04T01:56:20Z</dcterms:modified>
</cp:coreProperties>
</file>